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Ključ\prenos\Ključ-vsebina\Finančni načrt\Finančni načrt 2019\Končni dokumenti\"/>
    </mc:Choice>
  </mc:AlternateContent>
  <bookViews>
    <workbookView xWindow="0" yWindow="0" windowWidth="27570" windowHeight="12000" tabRatio="734"/>
  </bookViews>
  <sheets>
    <sheet name="FN_priloga 1" sheetId="1" r:id="rId1"/>
    <sheet name="FN priloga 2" sheetId="18" r:id="rId2"/>
    <sheet name="Povzetek-ROBR" sheetId="23" state="hidden" r:id="rId3"/>
    <sheet name="Povzetek-RDT" sheetId="21" state="hidden" r:id="rId4"/>
    <sheet name="ROBRN" sheetId="2" state="hidden" r:id="rId5"/>
    <sheet name="RFNOBRN_SŠ" sheetId="3" state="hidden" r:id="rId6"/>
    <sheet name="RFNOBRN_VSŠ" sheetId="11" state="hidden" r:id="rId7"/>
    <sheet name="Kontrole in obrazložitev" sheetId="12" r:id="rId8"/>
    <sheet name="FN_priloga 3_inv" sheetId="24" r:id="rId9"/>
    <sheet name="FN_priloga 4_KN" sheetId="25" r:id="rId10"/>
    <sheet name="FN_priloga 4a_KN_Uredba" sheetId="26" r:id="rId11"/>
    <sheet name="št" sheetId="17" r:id="rId12"/>
  </sheets>
  <definedNames>
    <definedName name="_xlnm._FilterDatabase" localSheetId="9" hidden="1">'FN_priloga 4_KN'!$A$4:$BZ$4</definedName>
    <definedName name="_xlnm._FilterDatabase" localSheetId="4" hidden="1">ROBRN!$B$2:$IP$5</definedName>
    <definedName name="_xlnm.Print_Area" localSheetId="1">'FN priloga 2'!$A$1:$O$168</definedName>
    <definedName name="_xlnm.Print_Area" localSheetId="0">'FN_priloga 1'!$A$1:$N$79</definedName>
    <definedName name="_xlnm.Print_Area" localSheetId="8">'FN_priloga 3_inv'!$A$1:$G$114</definedName>
    <definedName name="_xlnm.Print_Area" localSheetId="7">'Kontrole in obrazložitev'!$B$1:$G$104</definedName>
    <definedName name="_xlnm.Print_Titles" localSheetId="1">'FN priloga 2'!$6:$8</definedName>
    <definedName name="_xlnm.Print_Titles" localSheetId="0">'FN_priloga 1'!$A:$A,'FN_priloga 1'!$6:$8</definedName>
    <definedName name="_xlnm.Print_Titles" localSheetId="9">'FN_priloga 4_KN'!$4:$4</definedName>
  </definedNames>
  <calcPr calcId="162913"/>
</workbook>
</file>

<file path=xl/calcChain.xml><?xml version="1.0" encoding="utf-8"?>
<calcChain xmlns="http://schemas.openxmlformats.org/spreadsheetml/2006/main">
  <c r="F63" i="24" l="1"/>
  <c r="F64" i="24"/>
  <c r="F65" i="24"/>
  <c r="F66" i="24"/>
  <c r="F67" i="24"/>
  <c r="F68" i="24"/>
  <c r="F69" i="24"/>
  <c r="F70" i="24"/>
  <c r="F71" i="24"/>
  <c r="F72" i="24"/>
  <c r="F73" i="24"/>
  <c r="F74" i="24"/>
  <c r="F75" i="24" l="1"/>
  <c r="C15" i="26"/>
  <c r="C14" i="26"/>
  <c r="C13" i="26"/>
  <c r="C12" i="26"/>
  <c r="C11" i="26"/>
  <c r="C8" i="26"/>
  <c r="B15" i="26"/>
  <c r="B14" i="26"/>
  <c r="B13" i="26"/>
  <c r="B12" i="26"/>
  <c r="B11" i="26"/>
  <c r="B8" i="26"/>
  <c r="B7" i="26"/>
  <c r="C16" i="12" l="1"/>
  <c r="M71" i="1" l="1"/>
  <c r="M70" i="1"/>
  <c r="M69" i="1"/>
  <c r="N159" i="18"/>
  <c r="N158" i="18"/>
  <c r="N157" i="18"/>
  <c r="N156" i="18"/>
  <c r="N155" i="18"/>
  <c r="B68" i="1"/>
  <c r="K68" i="1"/>
  <c r="M68" i="1" l="1"/>
  <c r="F99" i="24"/>
  <c r="F98" i="24"/>
  <c r="F97" i="24"/>
  <c r="F96" i="24"/>
  <c r="F84" i="24"/>
  <c r="F83" i="24"/>
  <c r="F82" i="24"/>
  <c r="F81" i="24"/>
  <c r="F80" i="24"/>
  <c r="F100" i="24" l="1"/>
  <c r="G98" i="24" s="1"/>
  <c r="F85" i="24"/>
  <c r="F16" i="24"/>
  <c r="F17" i="24"/>
  <c r="F18" i="24"/>
  <c r="F19" i="24"/>
  <c r="F20" i="24"/>
  <c r="F21" i="24"/>
  <c r="F9" i="24"/>
  <c r="F10" i="24"/>
  <c r="F11" i="24"/>
  <c r="F12" i="24"/>
  <c r="F13" i="24"/>
  <c r="F14" i="24"/>
  <c r="F15"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G80" i="24" l="1"/>
  <c r="G96" i="24"/>
  <c r="G100" i="24" s="1"/>
  <c r="G81" i="24"/>
  <c r="G97" i="24"/>
  <c r="G99" i="24"/>
  <c r="F105" i="24"/>
  <c r="G83" i="24"/>
  <c r="G84" i="24"/>
  <c r="N5" i="25"/>
  <c r="F93" i="24" l="1"/>
  <c r="BP14" i="23"/>
  <c r="G57" i="1" l="1"/>
  <c r="B11" i="1"/>
  <c r="E1" i="25" l="1"/>
  <c r="A202" i="25"/>
  <c r="K202" i="25"/>
  <c r="N202" i="25"/>
  <c r="A203" i="25"/>
  <c r="K203" i="25"/>
  <c r="N203" i="25"/>
  <c r="A204" i="25"/>
  <c r="K204" i="25"/>
  <c r="N204" i="25"/>
  <c r="A205" i="25"/>
  <c r="K205" i="25"/>
  <c r="N205" i="25"/>
  <c r="A206" i="25"/>
  <c r="K206" i="25"/>
  <c r="N206" i="25"/>
  <c r="A207" i="25"/>
  <c r="K207" i="25"/>
  <c r="N207" i="25"/>
  <c r="A208" i="25"/>
  <c r="K208" i="25"/>
  <c r="N208" i="25"/>
  <c r="A209" i="25"/>
  <c r="K209" i="25"/>
  <c r="N209" i="25"/>
  <c r="A210" i="25"/>
  <c r="K210" i="25"/>
  <c r="N210" i="25"/>
  <c r="A211" i="25"/>
  <c r="K211" i="25"/>
  <c r="N211" i="25"/>
  <c r="A212" i="25"/>
  <c r="K212" i="25"/>
  <c r="N212" i="25"/>
  <c r="A213" i="25"/>
  <c r="K213" i="25"/>
  <c r="N213" i="25"/>
  <c r="A214" i="25"/>
  <c r="K214" i="25"/>
  <c r="N214" i="25"/>
  <c r="A215" i="25"/>
  <c r="K215" i="25"/>
  <c r="N215" i="25"/>
  <c r="A216" i="25"/>
  <c r="K216" i="25"/>
  <c r="N216" i="25"/>
  <c r="A217" i="25"/>
  <c r="K217" i="25"/>
  <c r="N217" i="25"/>
  <c r="A218" i="25"/>
  <c r="K218" i="25"/>
  <c r="N218" i="25"/>
  <c r="A219" i="25"/>
  <c r="K219" i="25"/>
  <c r="N219" i="25"/>
  <c r="A220" i="25"/>
  <c r="K220" i="25"/>
  <c r="N220" i="25"/>
  <c r="A221" i="25"/>
  <c r="K221" i="25"/>
  <c r="N221" i="25"/>
  <c r="A222" i="25"/>
  <c r="K222" i="25"/>
  <c r="N222" i="25"/>
  <c r="A223" i="25"/>
  <c r="K223" i="25"/>
  <c r="N223" i="25"/>
  <c r="A224" i="25"/>
  <c r="K224" i="25"/>
  <c r="N224" i="25"/>
  <c r="A225" i="25"/>
  <c r="K225" i="25"/>
  <c r="N225" i="25"/>
  <c r="A226" i="25"/>
  <c r="K226" i="25"/>
  <c r="N226" i="25"/>
  <c r="A227" i="25"/>
  <c r="K227" i="25"/>
  <c r="N227" i="25"/>
  <c r="A228" i="25"/>
  <c r="K228" i="25"/>
  <c r="N228" i="25"/>
  <c r="A229" i="25"/>
  <c r="K229" i="25"/>
  <c r="N229" i="25"/>
  <c r="A230" i="25"/>
  <c r="K230" i="25"/>
  <c r="N230" i="25"/>
  <c r="A231" i="25"/>
  <c r="K231" i="25"/>
  <c r="N231" i="25"/>
  <c r="A232" i="25"/>
  <c r="K232" i="25"/>
  <c r="N232" i="25"/>
  <c r="A233" i="25"/>
  <c r="K233" i="25"/>
  <c r="N233" i="25"/>
  <c r="A234" i="25"/>
  <c r="K234" i="25"/>
  <c r="N234" i="25"/>
  <c r="A235" i="25"/>
  <c r="K235" i="25"/>
  <c r="N235" i="25"/>
  <c r="A236" i="25"/>
  <c r="K236" i="25"/>
  <c r="N236" i="25"/>
  <c r="A237" i="25"/>
  <c r="K237" i="25"/>
  <c r="N237" i="25"/>
  <c r="A238" i="25"/>
  <c r="K238" i="25"/>
  <c r="N238" i="25"/>
  <c r="A239" i="25"/>
  <c r="K239" i="25"/>
  <c r="N239" i="25"/>
  <c r="A240" i="25"/>
  <c r="K240" i="25"/>
  <c r="N240" i="25"/>
  <c r="A241" i="25"/>
  <c r="K241" i="25"/>
  <c r="N241" i="25"/>
  <c r="A242" i="25"/>
  <c r="K242" i="25"/>
  <c r="N242" i="25"/>
  <c r="A243" i="25"/>
  <c r="K243" i="25"/>
  <c r="N243" i="25"/>
  <c r="A244" i="25"/>
  <c r="K244" i="25"/>
  <c r="N244" i="25"/>
  <c r="A245" i="25"/>
  <c r="K245" i="25"/>
  <c r="N245" i="25"/>
  <c r="A246" i="25"/>
  <c r="K246" i="25"/>
  <c r="N246" i="25"/>
  <c r="A247" i="25"/>
  <c r="K247" i="25"/>
  <c r="N247" i="25"/>
  <c r="A248" i="25"/>
  <c r="K248" i="25"/>
  <c r="N248" i="25"/>
  <c r="A249" i="25"/>
  <c r="K249" i="25"/>
  <c r="N249" i="25"/>
  <c r="A250" i="25"/>
  <c r="K250" i="25"/>
  <c r="N250" i="25"/>
  <c r="A251" i="25"/>
  <c r="K251" i="25"/>
  <c r="N251" i="25"/>
  <c r="A252" i="25"/>
  <c r="K252" i="25"/>
  <c r="N252" i="25"/>
  <c r="A253" i="25"/>
  <c r="K253" i="25"/>
  <c r="N253" i="25"/>
  <c r="A254" i="25"/>
  <c r="K254" i="25"/>
  <c r="N254" i="25"/>
  <c r="A255" i="25"/>
  <c r="K255" i="25"/>
  <c r="N255" i="25"/>
  <c r="A256" i="25"/>
  <c r="K256" i="25"/>
  <c r="N256" i="25"/>
  <c r="A257" i="25"/>
  <c r="K257" i="25"/>
  <c r="N257" i="25"/>
  <c r="A258" i="25"/>
  <c r="K258" i="25"/>
  <c r="N258" i="25"/>
  <c r="A259" i="25"/>
  <c r="K259" i="25"/>
  <c r="N259" i="25"/>
  <c r="A260" i="25"/>
  <c r="K260" i="25"/>
  <c r="N260" i="25"/>
  <c r="A261" i="25"/>
  <c r="K261" i="25"/>
  <c r="N261" i="25"/>
  <c r="A262" i="25"/>
  <c r="K262" i="25"/>
  <c r="N262" i="25"/>
  <c r="A263" i="25"/>
  <c r="K263" i="25"/>
  <c r="N263" i="25"/>
  <c r="A264" i="25"/>
  <c r="K264" i="25"/>
  <c r="N264" i="25"/>
  <c r="A265" i="25"/>
  <c r="K265" i="25"/>
  <c r="N265" i="25"/>
  <c r="A266" i="25"/>
  <c r="K266" i="25"/>
  <c r="N266" i="25"/>
  <c r="A267" i="25"/>
  <c r="K267" i="25"/>
  <c r="N267" i="25"/>
  <c r="A268" i="25"/>
  <c r="K268" i="25"/>
  <c r="N268" i="25"/>
  <c r="A269" i="25"/>
  <c r="K269" i="25"/>
  <c r="N269" i="25"/>
  <c r="A270" i="25"/>
  <c r="K270" i="25"/>
  <c r="N270" i="25"/>
  <c r="A271" i="25"/>
  <c r="K271" i="25"/>
  <c r="N271" i="25"/>
  <c r="A272" i="25"/>
  <c r="K272" i="25"/>
  <c r="N272" i="25"/>
  <c r="A273" i="25"/>
  <c r="K273" i="25"/>
  <c r="N273" i="25"/>
  <c r="A274" i="25"/>
  <c r="K274" i="25"/>
  <c r="N274" i="25"/>
  <c r="A275" i="25"/>
  <c r="K275" i="25"/>
  <c r="N275" i="25"/>
  <c r="A276" i="25"/>
  <c r="K276" i="25"/>
  <c r="N276" i="25"/>
  <c r="A277" i="25"/>
  <c r="K277" i="25"/>
  <c r="N277" i="25"/>
  <c r="A278" i="25"/>
  <c r="K278" i="25"/>
  <c r="N278" i="25"/>
  <c r="A279" i="25"/>
  <c r="K279" i="25"/>
  <c r="N279" i="25"/>
  <c r="A280" i="25"/>
  <c r="K280" i="25"/>
  <c r="N280" i="25"/>
  <c r="A281" i="25"/>
  <c r="K281" i="25"/>
  <c r="N281" i="25"/>
  <c r="A282" i="25"/>
  <c r="K282" i="25"/>
  <c r="N282" i="25"/>
  <c r="A283" i="25"/>
  <c r="K283" i="25"/>
  <c r="N283" i="25"/>
  <c r="A284" i="25"/>
  <c r="K284" i="25"/>
  <c r="N284" i="25"/>
  <c r="A285" i="25"/>
  <c r="K285" i="25"/>
  <c r="N285" i="25"/>
  <c r="A286" i="25"/>
  <c r="K286" i="25"/>
  <c r="N286" i="25"/>
  <c r="A287" i="25"/>
  <c r="K287" i="25"/>
  <c r="N287" i="25"/>
  <c r="A288" i="25"/>
  <c r="K288" i="25"/>
  <c r="N288" i="25"/>
  <c r="A289" i="25"/>
  <c r="K289" i="25"/>
  <c r="N289" i="25"/>
  <c r="A290" i="25"/>
  <c r="K290" i="25"/>
  <c r="N290" i="25"/>
  <c r="A291" i="25"/>
  <c r="K291" i="25"/>
  <c r="N291" i="25"/>
  <c r="A292" i="25"/>
  <c r="K292" i="25"/>
  <c r="N292" i="25"/>
  <c r="A293" i="25"/>
  <c r="K293" i="25"/>
  <c r="N293" i="25"/>
  <c r="A294" i="25"/>
  <c r="K294" i="25"/>
  <c r="N294" i="25"/>
  <c r="A295" i="25"/>
  <c r="K295" i="25"/>
  <c r="N295" i="25"/>
  <c r="A296" i="25"/>
  <c r="K296" i="25"/>
  <c r="N296" i="25"/>
  <c r="A297" i="25"/>
  <c r="K297" i="25"/>
  <c r="N297" i="25"/>
  <c r="A298" i="25"/>
  <c r="K298" i="25"/>
  <c r="N298" i="25"/>
  <c r="A299" i="25"/>
  <c r="K299" i="25"/>
  <c r="N299" i="25"/>
  <c r="A300" i="25"/>
  <c r="K300" i="25"/>
  <c r="N300" i="25"/>
  <c r="A301" i="25"/>
  <c r="K301" i="25"/>
  <c r="N301" i="25"/>
  <c r="A302" i="25"/>
  <c r="K302" i="25"/>
  <c r="N302" i="25"/>
  <c r="A303" i="25"/>
  <c r="K303" i="25"/>
  <c r="N303" i="25"/>
  <c r="A304" i="25"/>
  <c r="K304" i="25"/>
  <c r="N304" i="25"/>
  <c r="A305" i="25"/>
  <c r="K305" i="25"/>
  <c r="N305" i="25"/>
  <c r="A306" i="25"/>
  <c r="K306" i="25"/>
  <c r="N306" i="25"/>
  <c r="A307" i="25"/>
  <c r="K307" i="25"/>
  <c r="N307" i="25"/>
  <c r="A308" i="25"/>
  <c r="K308" i="25"/>
  <c r="N308" i="25"/>
  <c r="A309" i="25"/>
  <c r="K309" i="25"/>
  <c r="N309" i="25"/>
  <c r="A310" i="25"/>
  <c r="K310" i="25"/>
  <c r="N310" i="25"/>
  <c r="A311" i="25"/>
  <c r="K311" i="25"/>
  <c r="N311" i="25"/>
  <c r="A312" i="25"/>
  <c r="K312" i="25"/>
  <c r="N312" i="25"/>
  <c r="A313" i="25"/>
  <c r="K313" i="25"/>
  <c r="N313" i="25"/>
  <c r="A314" i="25"/>
  <c r="K314" i="25"/>
  <c r="N314" i="25"/>
  <c r="A315" i="25"/>
  <c r="K315" i="25"/>
  <c r="N315" i="25"/>
  <c r="A316" i="25"/>
  <c r="K316" i="25"/>
  <c r="N316" i="25"/>
  <c r="A317" i="25"/>
  <c r="K317" i="25"/>
  <c r="N317" i="25"/>
  <c r="A318" i="25"/>
  <c r="K318" i="25"/>
  <c r="N318" i="25"/>
  <c r="A319" i="25"/>
  <c r="K319" i="25"/>
  <c r="N319" i="25"/>
  <c r="A320" i="25"/>
  <c r="K320" i="25"/>
  <c r="N320" i="25"/>
  <c r="A321" i="25"/>
  <c r="K321" i="25"/>
  <c r="N321" i="25"/>
  <c r="A322" i="25"/>
  <c r="K322" i="25"/>
  <c r="N322" i="25"/>
  <c r="A323" i="25"/>
  <c r="K323" i="25"/>
  <c r="N323" i="25"/>
  <c r="A324" i="25"/>
  <c r="K324" i="25"/>
  <c r="N324" i="25"/>
  <c r="A325" i="25"/>
  <c r="K325" i="25"/>
  <c r="N325" i="25"/>
  <c r="A326" i="25"/>
  <c r="K326" i="25"/>
  <c r="N326" i="25"/>
  <c r="A327" i="25"/>
  <c r="K327" i="25"/>
  <c r="N327" i="25"/>
  <c r="A328" i="25"/>
  <c r="K328" i="25"/>
  <c r="N328" i="25"/>
  <c r="A329" i="25"/>
  <c r="K329" i="25"/>
  <c r="N329" i="25"/>
  <c r="A330" i="25"/>
  <c r="K330" i="25"/>
  <c r="N330" i="25"/>
  <c r="A331" i="25"/>
  <c r="K331" i="25"/>
  <c r="N331" i="25"/>
  <c r="A332" i="25"/>
  <c r="K332" i="25"/>
  <c r="N332" i="25"/>
  <c r="A333" i="25"/>
  <c r="K333" i="25"/>
  <c r="N333" i="25"/>
  <c r="A334" i="25"/>
  <c r="K334" i="25"/>
  <c r="N334" i="25"/>
  <c r="A335" i="25"/>
  <c r="K335" i="25"/>
  <c r="N335" i="25"/>
  <c r="A336" i="25"/>
  <c r="K336" i="25"/>
  <c r="N336" i="25"/>
  <c r="A337" i="25"/>
  <c r="K337" i="25"/>
  <c r="N337" i="25"/>
  <c r="A338" i="25"/>
  <c r="K338" i="25"/>
  <c r="N338" i="25"/>
  <c r="A339" i="25"/>
  <c r="K339" i="25"/>
  <c r="N339" i="25"/>
  <c r="A340" i="25"/>
  <c r="K340" i="25"/>
  <c r="N340" i="25"/>
  <c r="A341" i="25"/>
  <c r="K341" i="25"/>
  <c r="N341" i="25"/>
  <c r="A342" i="25"/>
  <c r="K342" i="25"/>
  <c r="N342" i="25"/>
  <c r="A343" i="25"/>
  <c r="K343" i="25"/>
  <c r="N343" i="25"/>
  <c r="A344" i="25"/>
  <c r="K344" i="25"/>
  <c r="N344" i="25"/>
  <c r="A345" i="25"/>
  <c r="K345" i="25"/>
  <c r="N345" i="25"/>
  <c r="A346" i="25"/>
  <c r="K346" i="25"/>
  <c r="N346" i="25"/>
  <c r="A347" i="25"/>
  <c r="K347" i="25"/>
  <c r="N347" i="25"/>
  <c r="A348" i="25"/>
  <c r="K348" i="25"/>
  <c r="N348" i="25"/>
  <c r="A349" i="25"/>
  <c r="K349" i="25"/>
  <c r="N349" i="25"/>
  <c r="A350" i="25"/>
  <c r="K350" i="25"/>
  <c r="N350" i="25"/>
  <c r="A351" i="25"/>
  <c r="K351" i="25"/>
  <c r="N351" i="25"/>
  <c r="A352" i="25"/>
  <c r="K352" i="25"/>
  <c r="N352" i="25"/>
  <c r="A353" i="25"/>
  <c r="K353" i="25"/>
  <c r="N353" i="25"/>
  <c r="A354" i="25"/>
  <c r="K354" i="25"/>
  <c r="N354" i="25"/>
  <c r="A355" i="25"/>
  <c r="K355" i="25"/>
  <c r="N355" i="25"/>
  <c r="A356" i="25"/>
  <c r="K356" i="25"/>
  <c r="N356" i="25"/>
  <c r="A357" i="25"/>
  <c r="K357" i="25"/>
  <c r="N357" i="25"/>
  <c r="A358" i="25"/>
  <c r="K358" i="25"/>
  <c r="N358" i="25"/>
  <c r="A359" i="25"/>
  <c r="K359" i="25"/>
  <c r="N359" i="25"/>
  <c r="A360" i="25"/>
  <c r="K360" i="25"/>
  <c r="N360" i="25"/>
  <c r="A361" i="25"/>
  <c r="K361" i="25"/>
  <c r="N361" i="25"/>
  <c r="O361" i="25" s="1"/>
  <c r="Q361" i="25" s="1"/>
  <c r="A362" i="25"/>
  <c r="K362" i="25"/>
  <c r="N362" i="25"/>
  <c r="A363" i="25"/>
  <c r="K363" i="25"/>
  <c r="N363" i="25"/>
  <c r="A364" i="25"/>
  <c r="K364" i="25"/>
  <c r="N364" i="25"/>
  <c r="A365" i="25"/>
  <c r="K365" i="25"/>
  <c r="N365" i="25"/>
  <c r="A366" i="25"/>
  <c r="K366" i="25"/>
  <c r="N366" i="25"/>
  <c r="A367" i="25"/>
  <c r="K367" i="25"/>
  <c r="N367" i="25"/>
  <c r="A368" i="25"/>
  <c r="K368" i="25"/>
  <c r="N368" i="25"/>
  <c r="A369" i="25"/>
  <c r="K369" i="25"/>
  <c r="N369" i="25"/>
  <c r="A370" i="25"/>
  <c r="K370" i="25"/>
  <c r="N370" i="25"/>
  <c r="A371" i="25"/>
  <c r="K371" i="25"/>
  <c r="N371" i="25"/>
  <c r="A372" i="25"/>
  <c r="K372" i="25"/>
  <c r="N372" i="25"/>
  <c r="A373" i="25"/>
  <c r="K373" i="25"/>
  <c r="N373" i="25"/>
  <c r="A374" i="25"/>
  <c r="K374" i="25"/>
  <c r="N374" i="25"/>
  <c r="A375" i="25"/>
  <c r="K375" i="25"/>
  <c r="N375" i="25"/>
  <c r="A376" i="25"/>
  <c r="K376" i="25"/>
  <c r="N376" i="25"/>
  <c r="A377" i="25"/>
  <c r="K377" i="25"/>
  <c r="N377" i="25"/>
  <c r="A378" i="25"/>
  <c r="K378" i="25"/>
  <c r="N378" i="25"/>
  <c r="A379" i="25"/>
  <c r="K379" i="25"/>
  <c r="N379" i="25"/>
  <c r="A380" i="25"/>
  <c r="K380" i="25"/>
  <c r="N380" i="25"/>
  <c r="A381" i="25"/>
  <c r="K381" i="25"/>
  <c r="N381" i="25"/>
  <c r="A382" i="25"/>
  <c r="K382" i="25"/>
  <c r="N382" i="25"/>
  <c r="A383" i="25"/>
  <c r="K383" i="25"/>
  <c r="N383" i="25"/>
  <c r="A384" i="25"/>
  <c r="K384" i="25"/>
  <c r="N384" i="25"/>
  <c r="A385" i="25"/>
  <c r="K385" i="25"/>
  <c r="N385" i="25"/>
  <c r="A386" i="25"/>
  <c r="K386" i="25"/>
  <c r="N386" i="25"/>
  <c r="A387" i="25"/>
  <c r="K387" i="25"/>
  <c r="N387" i="25"/>
  <c r="A388" i="25"/>
  <c r="K388" i="25"/>
  <c r="N388" i="25"/>
  <c r="A389" i="25"/>
  <c r="K389" i="25"/>
  <c r="N389" i="25"/>
  <c r="A390" i="25"/>
  <c r="K390" i="25"/>
  <c r="N390" i="25"/>
  <c r="A391" i="25"/>
  <c r="K391" i="25"/>
  <c r="N391" i="25"/>
  <c r="A392" i="25"/>
  <c r="K392" i="25"/>
  <c r="N392" i="25"/>
  <c r="A393" i="25"/>
  <c r="K393" i="25"/>
  <c r="N393" i="25"/>
  <c r="A394" i="25"/>
  <c r="K394" i="25"/>
  <c r="N394" i="25"/>
  <c r="A395" i="25"/>
  <c r="K395" i="25"/>
  <c r="N395" i="25"/>
  <c r="A396" i="25"/>
  <c r="K396" i="25"/>
  <c r="N396" i="25"/>
  <c r="A397" i="25"/>
  <c r="K397" i="25"/>
  <c r="N397" i="25"/>
  <c r="A398" i="25"/>
  <c r="K398" i="25"/>
  <c r="N398" i="25"/>
  <c r="A399" i="25"/>
  <c r="K399" i="25"/>
  <c r="N399" i="25"/>
  <c r="A400" i="25"/>
  <c r="K400" i="25"/>
  <c r="N400" i="25"/>
  <c r="A401" i="25"/>
  <c r="K401" i="25"/>
  <c r="N401" i="25"/>
  <c r="A402" i="25"/>
  <c r="K402" i="25"/>
  <c r="N402" i="25"/>
  <c r="A403" i="25"/>
  <c r="K403" i="25"/>
  <c r="N403" i="25"/>
  <c r="A404" i="25"/>
  <c r="K404" i="25"/>
  <c r="N404" i="25"/>
  <c r="A405" i="25"/>
  <c r="K405" i="25"/>
  <c r="N405" i="25"/>
  <c r="A406" i="25"/>
  <c r="K406" i="25"/>
  <c r="N406" i="25"/>
  <c r="A407" i="25"/>
  <c r="K407" i="25"/>
  <c r="N407" i="25"/>
  <c r="A408" i="25"/>
  <c r="K408" i="25"/>
  <c r="N408" i="25"/>
  <c r="A409" i="25"/>
  <c r="K409" i="25"/>
  <c r="N409" i="25"/>
  <c r="A410" i="25"/>
  <c r="K410" i="25"/>
  <c r="N410" i="25"/>
  <c r="A411" i="25"/>
  <c r="K411" i="25"/>
  <c r="N411" i="25"/>
  <c r="A412" i="25"/>
  <c r="K412" i="25"/>
  <c r="N412" i="25"/>
  <c r="A413" i="25"/>
  <c r="K413" i="25"/>
  <c r="N413" i="25"/>
  <c r="A414" i="25"/>
  <c r="K414" i="25"/>
  <c r="N414" i="25"/>
  <c r="A415" i="25"/>
  <c r="K415" i="25"/>
  <c r="N415" i="25"/>
  <c r="A416" i="25"/>
  <c r="K416" i="25"/>
  <c r="N416" i="25"/>
  <c r="A417" i="25"/>
  <c r="K417" i="25"/>
  <c r="N417" i="25"/>
  <c r="A418" i="25"/>
  <c r="K418" i="25"/>
  <c r="N418" i="25"/>
  <c r="A419" i="25"/>
  <c r="K419" i="25"/>
  <c r="N419" i="25"/>
  <c r="A420" i="25"/>
  <c r="K420" i="25"/>
  <c r="N420" i="25"/>
  <c r="A421" i="25"/>
  <c r="K421" i="25"/>
  <c r="N421" i="25"/>
  <c r="A422" i="25"/>
  <c r="K422" i="25"/>
  <c r="N422" i="25"/>
  <c r="A423" i="25"/>
  <c r="K423" i="25"/>
  <c r="N423" i="25"/>
  <c r="A424" i="25"/>
  <c r="K424" i="25"/>
  <c r="N424" i="25"/>
  <c r="A425" i="25"/>
  <c r="K425" i="25"/>
  <c r="N425" i="25"/>
  <c r="A426" i="25"/>
  <c r="K426" i="25"/>
  <c r="N426" i="25"/>
  <c r="A427" i="25"/>
  <c r="K427" i="25"/>
  <c r="N427" i="25"/>
  <c r="A428" i="25"/>
  <c r="K428" i="25"/>
  <c r="N428" i="25"/>
  <c r="A429" i="25"/>
  <c r="K429" i="25"/>
  <c r="N429" i="25"/>
  <c r="A430" i="25"/>
  <c r="K430" i="25"/>
  <c r="N430" i="25"/>
  <c r="A431" i="25"/>
  <c r="K431" i="25"/>
  <c r="N431" i="25"/>
  <c r="A432" i="25"/>
  <c r="K432" i="25"/>
  <c r="N432" i="25"/>
  <c r="A433" i="25"/>
  <c r="K433" i="25"/>
  <c r="N433" i="25"/>
  <c r="A434" i="25"/>
  <c r="K434" i="25"/>
  <c r="N434" i="25"/>
  <c r="A435" i="25"/>
  <c r="K435" i="25"/>
  <c r="N435" i="25"/>
  <c r="A436" i="25"/>
  <c r="K436" i="25"/>
  <c r="N436" i="25"/>
  <c r="A437" i="25"/>
  <c r="K437" i="25"/>
  <c r="N437" i="25"/>
  <c r="A438" i="25"/>
  <c r="K438" i="25"/>
  <c r="N438" i="25"/>
  <c r="A439" i="25"/>
  <c r="K439" i="25"/>
  <c r="N439" i="25"/>
  <c r="A440" i="25"/>
  <c r="K440" i="25"/>
  <c r="N440" i="25"/>
  <c r="A441" i="25"/>
  <c r="K441" i="25"/>
  <c r="N441" i="25"/>
  <c r="A442" i="25"/>
  <c r="K442" i="25"/>
  <c r="N442" i="25"/>
  <c r="A443" i="25"/>
  <c r="K443" i="25"/>
  <c r="N443" i="25"/>
  <c r="A444" i="25"/>
  <c r="K444" i="25"/>
  <c r="N444" i="25"/>
  <c r="A445" i="25"/>
  <c r="K445" i="25"/>
  <c r="N445" i="25"/>
  <c r="A446" i="25"/>
  <c r="K446" i="25"/>
  <c r="N446" i="25"/>
  <c r="A447" i="25"/>
  <c r="K447" i="25"/>
  <c r="N447" i="25"/>
  <c r="A448" i="25"/>
  <c r="K448" i="25"/>
  <c r="N448" i="25"/>
  <c r="A449" i="25"/>
  <c r="K449" i="25"/>
  <c r="N449" i="25"/>
  <c r="A450" i="25"/>
  <c r="K450" i="25"/>
  <c r="N450" i="25"/>
  <c r="A451" i="25"/>
  <c r="K451" i="25"/>
  <c r="N451" i="25"/>
  <c r="A452" i="25"/>
  <c r="K452" i="25"/>
  <c r="N452" i="25"/>
  <c r="A453" i="25"/>
  <c r="K453" i="25"/>
  <c r="N453" i="25"/>
  <c r="A454" i="25"/>
  <c r="K454" i="25"/>
  <c r="N454" i="25"/>
  <c r="A455" i="25"/>
  <c r="K455" i="25"/>
  <c r="N455" i="25"/>
  <c r="A456" i="25"/>
  <c r="K456" i="25"/>
  <c r="N456" i="25"/>
  <c r="A457" i="25"/>
  <c r="K457" i="25"/>
  <c r="N457" i="25"/>
  <c r="A458" i="25"/>
  <c r="K458" i="25"/>
  <c r="N458" i="25"/>
  <c r="A459" i="25"/>
  <c r="K459" i="25"/>
  <c r="N459" i="25"/>
  <c r="A460" i="25"/>
  <c r="K460" i="25"/>
  <c r="N460" i="25"/>
  <c r="A461" i="25"/>
  <c r="K461" i="25"/>
  <c r="N461" i="25"/>
  <c r="A462" i="25"/>
  <c r="K462" i="25"/>
  <c r="N462" i="25"/>
  <c r="A463" i="25"/>
  <c r="K463" i="25"/>
  <c r="N463" i="25"/>
  <c r="A464" i="25"/>
  <c r="K464" i="25"/>
  <c r="N464" i="25"/>
  <c r="A465" i="25"/>
  <c r="K465" i="25"/>
  <c r="N465" i="25"/>
  <c r="A466" i="25"/>
  <c r="K466" i="25"/>
  <c r="N466" i="25"/>
  <c r="A467" i="25"/>
  <c r="K467" i="25"/>
  <c r="N467" i="25"/>
  <c r="A468" i="25"/>
  <c r="K468" i="25"/>
  <c r="N468" i="25"/>
  <c r="A469" i="25"/>
  <c r="K469" i="25"/>
  <c r="N469" i="25"/>
  <c r="A470" i="25"/>
  <c r="K470" i="25"/>
  <c r="N470" i="25"/>
  <c r="A471" i="25"/>
  <c r="K471" i="25"/>
  <c r="N471" i="25"/>
  <c r="A472" i="25"/>
  <c r="K472" i="25"/>
  <c r="N472" i="25"/>
  <c r="A473" i="25"/>
  <c r="K473" i="25"/>
  <c r="N473" i="25"/>
  <c r="A474" i="25"/>
  <c r="K474" i="25"/>
  <c r="N474" i="25"/>
  <c r="A475" i="25"/>
  <c r="K475" i="25"/>
  <c r="N475" i="25"/>
  <c r="A476" i="25"/>
  <c r="K476" i="25"/>
  <c r="N476" i="25"/>
  <c r="A477" i="25"/>
  <c r="K477" i="25"/>
  <c r="N477" i="25"/>
  <c r="A478" i="25"/>
  <c r="K478" i="25"/>
  <c r="N478" i="25"/>
  <c r="A479" i="25"/>
  <c r="K479" i="25"/>
  <c r="N479" i="25"/>
  <c r="A480" i="25"/>
  <c r="K480" i="25"/>
  <c r="N480" i="25"/>
  <c r="A481" i="25"/>
  <c r="K481" i="25"/>
  <c r="N481" i="25"/>
  <c r="A482" i="25"/>
  <c r="K482" i="25"/>
  <c r="N482" i="25"/>
  <c r="A483" i="25"/>
  <c r="K483" i="25"/>
  <c r="N483" i="25"/>
  <c r="A484" i="25"/>
  <c r="K484" i="25"/>
  <c r="N484" i="25"/>
  <c r="A485" i="25"/>
  <c r="K485" i="25"/>
  <c r="N485" i="25"/>
  <c r="A486" i="25"/>
  <c r="K486" i="25"/>
  <c r="N486" i="25"/>
  <c r="A487" i="25"/>
  <c r="K487" i="25"/>
  <c r="N487" i="25"/>
  <c r="O487" i="25" s="1"/>
  <c r="Q487" i="25" s="1"/>
  <c r="A488" i="25"/>
  <c r="K488" i="25"/>
  <c r="N488" i="25"/>
  <c r="A489" i="25"/>
  <c r="K489" i="25"/>
  <c r="N489" i="25"/>
  <c r="A490" i="25"/>
  <c r="K490" i="25"/>
  <c r="N490" i="25"/>
  <c r="A491" i="25"/>
  <c r="K491" i="25"/>
  <c r="N491" i="25"/>
  <c r="A492" i="25"/>
  <c r="K492" i="25"/>
  <c r="N492" i="25"/>
  <c r="A493" i="25"/>
  <c r="K493" i="25"/>
  <c r="N493" i="25"/>
  <c r="A494" i="25"/>
  <c r="K494" i="25"/>
  <c r="N494" i="25"/>
  <c r="A495" i="25"/>
  <c r="K495" i="25"/>
  <c r="N495" i="25"/>
  <c r="A496" i="25"/>
  <c r="K496" i="25"/>
  <c r="N496" i="25"/>
  <c r="A497" i="25"/>
  <c r="K497" i="25"/>
  <c r="N497" i="25"/>
  <c r="A498" i="25"/>
  <c r="K498" i="25"/>
  <c r="N498" i="25"/>
  <c r="A499" i="25"/>
  <c r="K499" i="25"/>
  <c r="N499" i="25"/>
  <c r="A500" i="25"/>
  <c r="K500" i="25"/>
  <c r="N500" i="25"/>
  <c r="A501" i="25"/>
  <c r="K501" i="25"/>
  <c r="N501" i="25"/>
  <c r="A502" i="25"/>
  <c r="K502" i="25"/>
  <c r="N502" i="25"/>
  <c r="A503" i="25"/>
  <c r="K503" i="25"/>
  <c r="N503" i="25"/>
  <c r="A504" i="25"/>
  <c r="K504" i="25"/>
  <c r="N504" i="25"/>
  <c r="A505" i="25"/>
  <c r="K505" i="25"/>
  <c r="N505" i="25"/>
  <c r="A506" i="25"/>
  <c r="K506" i="25"/>
  <c r="N506" i="25"/>
  <c r="A507" i="25"/>
  <c r="K507" i="25"/>
  <c r="N507" i="25"/>
  <c r="A508" i="25"/>
  <c r="K508" i="25"/>
  <c r="N508" i="25"/>
  <c r="A509" i="25"/>
  <c r="K509" i="25"/>
  <c r="N509" i="25"/>
  <c r="A510" i="25"/>
  <c r="K510" i="25"/>
  <c r="N510" i="25"/>
  <c r="A511" i="25"/>
  <c r="K511" i="25"/>
  <c r="N511" i="25"/>
  <c r="A512" i="25"/>
  <c r="K512" i="25"/>
  <c r="N512" i="25"/>
  <c r="A513" i="25"/>
  <c r="K513" i="25"/>
  <c r="N513" i="25"/>
  <c r="A514" i="25"/>
  <c r="K514" i="25"/>
  <c r="N514" i="25"/>
  <c r="A515" i="25"/>
  <c r="K515" i="25"/>
  <c r="N515" i="25"/>
  <c r="A516" i="25"/>
  <c r="K516" i="25"/>
  <c r="N516" i="25"/>
  <c r="A517" i="25"/>
  <c r="K517" i="25"/>
  <c r="N517" i="25"/>
  <c r="A518" i="25"/>
  <c r="K518" i="25"/>
  <c r="N518" i="25"/>
  <c r="A519" i="25"/>
  <c r="K519" i="25"/>
  <c r="N519" i="25"/>
  <c r="A520" i="25"/>
  <c r="K520" i="25"/>
  <c r="N520" i="25"/>
  <c r="A521" i="25"/>
  <c r="K521" i="25"/>
  <c r="N521" i="25"/>
  <c r="A522" i="25"/>
  <c r="K522" i="25"/>
  <c r="N522" i="25"/>
  <c r="A523" i="25"/>
  <c r="K523" i="25"/>
  <c r="N523" i="25"/>
  <c r="A524" i="25"/>
  <c r="K524" i="25"/>
  <c r="N524" i="25"/>
  <c r="A525" i="25"/>
  <c r="K525" i="25"/>
  <c r="N525" i="25"/>
  <c r="A526" i="25"/>
  <c r="K526" i="25"/>
  <c r="N526" i="25"/>
  <c r="A527" i="25"/>
  <c r="K527" i="25"/>
  <c r="N527" i="25"/>
  <c r="A528" i="25"/>
  <c r="K528" i="25"/>
  <c r="N528" i="25"/>
  <c r="A529" i="25"/>
  <c r="K529" i="25"/>
  <c r="N529" i="25"/>
  <c r="A530" i="25"/>
  <c r="K530" i="25"/>
  <c r="N530" i="25"/>
  <c r="A531" i="25"/>
  <c r="K531" i="25"/>
  <c r="N531" i="25"/>
  <c r="A532" i="25"/>
  <c r="K532" i="25"/>
  <c r="N532" i="25"/>
  <c r="A533" i="25"/>
  <c r="K533" i="25"/>
  <c r="N533" i="25"/>
  <c r="A534" i="25"/>
  <c r="K534" i="25"/>
  <c r="N534" i="25"/>
  <c r="A535" i="25"/>
  <c r="K535" i="25"/>
  <c r="N535" i="25"/>
  <c r="A536" i="25"/>
  <c r="K536" i="25"/>
  <c r="N536" i="25"/>
  <c r="A537" i="25"/>
  <c r="K537" i="25"/>
  <c r="N537" i="25"/>
  <c r="A538" i="25"/>
  <c r="K538" i="25"/>
  <c r="N538" i="25"/>
  <c r="A539" i="25"/>
  <c r="K539" i="25"/>
  <c r="N539" i="25"/>
  <c r="A540" i="25"/>
  <c r="K540" i="25"/>
  <c r="N540" i="25"/>
  <c r="A541" i="25"/>
  <c r="K541" i="25"/>
  <c r="N541" i="25"/>
  <c r="A542" i="25"/>
  <c r="K542" i="25"/>
  <c r="N542" i="25"/>
  <c r="A543" i="25"/>
  <c r="K543" i="25"/>
  <c r="N543" i="25"/>
  <c r="A544" i="25"/>
  <c r="K544" i="25"/>
  <c r="N544" i="25"/>
  <c r="A545" i="25"/>
  <c r="K545" i="25"/>
  <c r="N545" i="25"/>
  <c r="A546" i="25"/>
  <c r="K546" i="25"/>
  <c r="N546" i="25"/>
  <c r="A547" i="25"/>
  <c r="K547" i="25"/>
  <c r="N547" i="25"/>
  <c r="A548" i="25"/>
  <c r="K548" i="25"/>
  <c r="N548" i="25"/>
  <c r="A549" i="25"/>
  <c r="K549" i="25"/>
  <c r="N549" i="25"/>
  <c r="A550" i="25"/>
  <c r="K550" i="25"/>
  <c r="N550" i="25"/>
  <c r="A551" i="25"/>
  <c r="K551" i="25"/>
  <c r="N551" i="25"/>
  <c r="A552" i="25"/>
  <c r="K552" i="25"/>
  <c r="N552" i="25"/>
  <c r="A553" i="25"/>
  <c r="K553" i="25"/>
  <c r="N553" i="25"/>
  <c r="A554" i="25"/>
  <c r="K554" i="25"/>
  <c r="N554" i="25"/>
  <c r="A555" i="25"/>
  <c r="K555" i="25"/>
  <c r="N555" i="25"/>
  <c r="A556" i="25"/>
  <c r="K556" i="25"/>
  <c r="N556" i="25"/>
  <c r="A557" i="25"/>
  <c r="K557" i="25"/>
  <c r="N557" i="25"/>
  <c r="A558" i="25"/>
  <c r="K558" i="25"/>
  <c r="N558" i="25"/>
  <c r="A559" i="25"/>
  <c r="K559" i="25"/>
  <c r="N559" i="25"/>
  <c r="A560" i="25"/>
  <c r="K560" i="25"/>
  <c r="N560" i="25"/>
  <c r="A561" i="25"/>
  <c r="K561" i="25"/>
  <c r="N561" i="25"/>
  <c r="A562" i="25"/>
  <c r="K562" i="25"/>
  <c r="N562" i="25"/>
  <c r="A563" i="25"/>
  <c r="K563" i="25"/>
  <c r="N563" i="25"/>
  <c r="A564" i="25"/>
  <c r="K564" i="25"/>
  <c r="N564" i="25"/>
  <c r="A565" i="25"/>
  <c r="K565" i="25"/>
  <c r="N565" i="25"/>
  <c r="A566" i="25"/>
  <c r="K566" i="25"/>
  <c r="N566" i="25"/>
  <c r="A567" i="25"/>
  <c r="K567" i="25"/>
  <c r="N567" i="25"/>
  <c r="A568" i="25"/>
  <c r="K568" i="25"/>
  <c r="N568" i="25"/>
  <c r="A569" i="25"/>
  <c r="K569" i="25"/>
  <c r="N569" i="25"/>
  <c r="A570" i="25"/>
  <c r="K570" i="25"/>
  <c r="N570" i="25"/>
  <c r="A571" i="25"/>
  <c r="K571" i="25"/>
  <c r="N571" i="25"/>
  <c r="A572" i="25"/>
  <c r="K572" i="25"/>
  <c r="N572" i="25"/>
  <c r="A573" i="25"/>
  <c r="K573" i="25"/>
  <c r="N573" i="25"/>
  <c r="A574" i="25"/>
  <c r="K574" i="25"/>
  <c r="N574" i="25"/>
  <c r="A575" i="25"/>
  <c r="K575" i="25"/>
  <c r="N575" i="25"/>
  <c r="A576" i="25"/>
  <c r="K576" i="25"/>
  <c r="N576" i="25"/>
  <c r="A577" i="25"/>
  <c r="K577" i="25"/>
  <c r="N577" i="25"/>
  <c r="A578" i="25"/>
  <c r="K578" i="25"/>
  <c r="N578" i="25"/>
  <c r="A579" i="25"/>
  <c r="K579" i="25"/>
  <c r="N579" i="25"/>
  <c r="A580" i="25"/>
  <c r="K580" i="25"/>
  <c r="N580" i="25"/>
  <c r="A581" i="25"/>
  <c r="K581" i="25"/>
  <c r="N581" i="25"/>
  <c r="A582" i="25"/>
  <c r="K582" i="25"/>
  <c r="N582" i="25"/>
  <c r="A583" i="25"/>
  <c r="K583" i="25"/>
  <c r="N583" i="25"/>
  <c r="A584" i="25"/>
  <c r="K584" i="25"/>
  <c r="N584" i="25"/>
  <c r="A585" i="25"/>
  <c r="K585" i="25"/>
  <c r="N585" i="25"/>
  <c r="A586" i="25"/>
  <c r="K586" i="25"/>
  <c r="N586" i="25"/>
  <c r="A587" i="25"/>
  <c r="K587" i="25"/>
  <c r="N587" i="25"/>
  <c r="A588" i="25"/>
  <c r="K588" i="25"/>
  <c r="N588" i="25"/>
  <c r="A589" i="25"/>
  <c r="K589" i="25"/>
  <c r="N589" i="25"/>
  <c r="A590" i="25"/>
  <c r="K590" i="25"/>
  <c r="N590" i="25"/>
  <c r="A591" i="25"/>
  <c r="K591" i="25"/>
  <c r="N591" i="25"/>
  <c r="A592" i="25"/>
  <c r="K592" i="25"/>
  <c r="N592" i="25"/>
  <c r="A593" i="25"/>
  <c r="K593" i="25"/>
  <c r="N593" i="25"/>
  <c r="A594" i="25"/>
  <c r="K594" i="25"/>
  <c r="N594" i="25"/>
  <c r="A595" i="25"/>
  <c r="K595" i="25"/>
  <c r="N595" i="25"/>
  <c r="A596" i="25"/>
  <c r="K596" i="25"/>
  <c r="N596" i="25"/>
  <c r="A597" i="25"/>
  <c r="K597" i="25"/>
  <c r="N597" i="25"/>
  <c r="A598" i="25"/>
  <c r="K598" i="25"/>
  <c r="N598" i="25"/>
  <c r="A599" i="25"/>
  <c r="K599" i="25"/>
  <c r="N599" i="25"/>
  <c r="A600" i="25"/>
  <c r="K600" i="25"/>
  <c r="N600" i="25"/>
  <c r="A601" i="25"/>
  <c r="K601" i="25"/>
  <c r="N601" i="25"/>
  <c r="A602" i="25"/>
  <c r="K602" i="25"/>
  <c r="N602" i="25"/>
  <c r="A603" i="25"/>
  <c r="K603" i="25"/>
  <c r="N603" i="25"/>
  <c r="A604" i="25"/>
  <c r="K604" i="25"/>
  <c r="N604" i="25"/>
  <c r="A605" i="25"/>
  <c r="K605" i="25"/>
  <c r="N605" i="25"/>
  <c r="A606" i="25"/>
  <c r="K606" i="25"/>
  <c r="N606" i="25"/>
  <c r="A607" i="25"/>
  <c r="K607" i="25"/>
  <c r="N607" i="25"/>
  <c r="A608" i="25"/>
  <c r="K608" i="25"/>
  <c r="N608" i="25"/>
  <c r="A609" i="25"/>
  <c r="K609" i="25"/>
  <c r="N609" i="25"/>
  <c r="A610" i="25"/>
  <c r="K610" i="25"/>
  <c r="N610" i="25"/>
  <c r="A611" i="25"/>
  <c r="K611" i="25"/>
  <c r="N611" i="25"/>
  <c r="A612" i="25"/>
  <c r="K612" i="25"/>
  <c r="N612" i="25"/>
  <c r="A613" i="25"/>
  <c r="K613" i="25"/>
  <c r="N613" i="25"/>
  <c r="A614" i="25"/>
  <c r="K614" i="25"/>
  <c r="N614" i="25"/>
  <c r="A615" i="25"/>
  <c r="K615" i="25"/>
  <c r="N615" i="25"/>
  <c r="A616" i="25"/>
  <c r="K616" i="25"/>
  <c r="N616" i="25"/>
  <c r="A617" i="25"/>
  <c r="K617" i="25"/>
  <c r="N617" i="25"/>
  <c r="A618" i="25"/>
  <c r="K618" i="25"/>
  <c r="N618" i="25"/>
  <c r="A619" i="25"/>
  <c r="K619" i="25"/>
  <c r="N619" i="25"/>
  <c r="A620" i="25"/>
  <c r="K620" i="25"/>
  <c r="N620" i="25"/>
  <c r="A621" i="25"/>
  <c r="K621" i="25"/>
  <c r="N621" i="25"/>
  <c r="A622" i="25"/>
  <c r="K622" i="25"/>
  <c r="N622" i="25"/>
  <c r="A623" i="25"/>
  <c r="K623" i="25"/>
  <c r="N623" i="25"/>
  <c r="A624" i="25"/>
  <c r="K624" i="25"/>
  <c r="N624" i="25"/>
  <c r="A625" i="25"/>
  <c r="K625" i="25"/>
  <c r="N625" i="25"/>
  <c r="A626" i="25"/>
  <c r="K626" i="25"/>
  <c r="N626" i="25"/>
  <c r="A627" i="25"/>
  <c r="K627" i="25"/>
  <c r="N627" i="25"/>
  <c r="A628" i="25"/>
  <c r="K628" i="25"/>
  <c r="N628" i="25"/>
  <c r="A629" i="25"/>
  <c r="K629" i="25"/>
  <c r="N629" i="25"/>
  <c r="A630" i="25"/>
  <c r="K630" i="25"/>
  <c r="N630" i="25"/>
  <c r="A631" i="25"/>
  <c r="K631" i="25"/>
  <c r="N631" i="25"/>
  <c r="A632" i="25"/>
  <c r="K632" i="25"/>
  <c r="N632" i="25"/>
  <c r="A633" i="25"/>
  <c r="K633" i="25"/>
  <c r="N633" i="25"/>
  <c r="A634" i="25"/>
  <c r="K634" i="25"/>
  <c r="N634" i="25"/>
  <c r="A635" i="25"/>
  <c r="K635" i="25"/>
  <c r="N635" i="25"/>
  <c r="A636" i="25"/>
  <c r="K636" i="25"/>
  <c r="N636" i="25"/>
  <c r="A637" i="25"/>
  <c r="K637" i="25"/>
  <c r="N637" i="25"/>
  <c r="A638" i="25"/>
  <c r="K638" i="25"/>
  <c r="N638" i="25"/>
  <c r="A639" i="25"/>
  <c r="K639" i="25"/>
  <c r="N639" i="25"/>
  <c r="A640" i="25"/>
  <c r="K640" i="25"/>
  <c r="N640" i="25"/>
  <c r="A641" i="25"/>
  <c r="K641" i="25"/>
  <c r="N641" i="25"/>
  <c r="A642" i="25"/>
  <c r="K642" i="25"/>
  <c r="N642" i="25"/>
  <c r="A643" i="25"/>
  <c r="K643" i="25"/>
  <c r="N643" i="25"/>
  <c r="A644" i="25"/>
  <c r="K644" i="25"/>
  <c r="N644" i="25"/>
  <c r="A645" i="25"/>
  <c r="K645" i="25"/>
  <c r="N645" i="25"/>
  <c r="A646" i="25"/>
  <c r="K646" i="25"/>
  <c r="N646" i="25"/>
  <c r="A647" i="25"/>
  <c r="K647" i="25"/>
  <c r="N647" i="25"/>
  <c r="A648" i="25"/>
  <c r="K648" i="25"/>
  <c r="N648" i="25"/>
  <c r="A649" i="25"/>
  <c r="K649" i="25"/>
  <c r="N649" i="25"/>
  <c r="A650" i="25"/>
  <c r="K650" i="25"/>
  <c r="N650" i="25"/>
  <c r="A651" i="25"/>
  <c r="K651" i="25"/>
  <c r="N651" i="25"/>
  <c r="A652" i="25"/>
  <c r="K652" i="25"/>
  <c r="N652" i="25"/>
  <c r="A653" i="25"/>
  <c r="K653" i="25"/>
  <c r="N653" i="25"/>
  <c r="A654" i="25"/>
  <c r="K654" i="25"/>
  <c r="N654" i="25"/>
  <c r="A655" i="25"/>
  <c r="K655" i="25"/>
  <c r="N655" i="25"/>
  <c r="A656" i="25"/>
  <c r="K656" i="25"/>
  <c r="N656" i="25"/>
  <c r="A657" i="25"/>
  <c r="K657" i="25"/>
  <c r="N657" i="25"/>
  <c r="A658" i="25"/>
  <c r="K658" i="25"/>
  <c r="N658" i="25"/>
  <c r="A659" i="25"/>
  <c r="K659" i="25"/>
  <c r="N659" i="25"/>
  <c r="A660" i="25"/>
  <c r="K660" i="25"/>
  <c r="N660" i="25"/>
  <c r="A661" i="25"/>
  <c r="K661" i="25"/>
  <c r="N661" i="25"/>
  <c r="A662" i="25"/>
  <c r="K662" i="25"/>
  <c r="N662" i="25"/>
  <c r="A663" i="25"/>
  <c r="K663" i="25"/>
  <c r="N663" i="25"/>
  <c r="A664" i="25"/>
  <c r="K664" i="25"/>
  <c r="N664" i="25"/>
  <c r="A665" i="25"/>
  <c r="K665" i="25"/>
  <c r="N665" i="25"/>
  <c r="A666" i="25"/>
  <c r="K666" i="25"/>
  <c r="N666" i="25"/>
  <c r="A667" i="25"/>
  <c r="K667" i="25"/>
  <c r="N667" i="25"/>
  <c r="A668" i="25"/>
  <c r="K668" i="25"/>
  <c r="N668" i="25"/>
  <c r="A669" i="25"/>
  <c r="K669" i="25"/>
  <c r="N669" i="25"/>
  <c r="A670" i="25"/>
  <c r="K670" i="25"/>
  <c r="N670" i="25"/>
  <c r="A671" i="25"/>
  <c r="K671" i="25"/>
  <c r="N671" i="25"/>
  <c r="A672" i="25"/>
  <c r="K672" i="25"/>
  <c r="N672" i="25"/>
  <c r="A673" i="25"/>
  <c r="K673" i="25"/>
  <c r="N673" i="25"/>
  <c r="A674" i="25"/>
  <c r="K674" i="25"/>
  <c r="N674" i="25"/>
  <c r="A675" i="25"/>
  <c r="K675" i="25"/>
  <c r="N675" i="25"/>
  <c r="A676" i="25"/>
  <c r="K676" i="25"/>
  <c r="N676" i="25"/>
  <c r="A677" i="25"/>
  <c r="K677" i="25"/>
  <c r="N677" i="25"/>
  <c r="A678" i="25"/>
  <c r="K678" i="25"/>
  <c r="N678" i="25"/>
  <c r="A679" i="25"/>
  <c r="K679" i="25"/>
  <c r="N679" i="25"/>
  <c r="A680" i="25"/>
  <c r="K680" i="25"/>
  <c r="N680" i="25"/>
  <c r="A681" i="25"/>
  <c r="K681" i="25"/>
  <c r="N681" i="25"/>
  <c r="A682" i="25"/>
  <c r="K682" i="25"/>
  <c r="N682" i="25"/>
  <c r="A683" i="25"/>
  <c r="K683" i="25"/>
  <c r="N683" i="25"/>
  <c r="A684" i="25"/>
  <c r="K684" i="25"/>
  <c r="N684" i="25"/>
  <c r="A685" i="25"/>
  <c r="K685" i="25"/>
  <c r="N685" i="25"/>
  <c r="A686" i="25"/>
  <c r="K686" i="25"/>
  <c r="N686" i="25"/>
  <c r="A687" i="25"/>
  <c r="K687" i="25"/>
  <c r="N687" i="25"/>
  <c r="A688" i="25"/>
  <c r="K688" i="25"/>
  <c r="N688" i="25"/>
  <c r="A689" i="25"/>
  <c r="K689" i="25"/>
  <c r="N689" i="25"/>
  <c r="A690" i="25"/>
  <c r="K690" i="25"/>
  <c r="N690" i="25"/>
  <c r="A691" i="25"/>
  <c r="K691" i="25"/>
  <c r="N691" i="25"/>
  <c r="A692" i="25"/>
  <c r="K692" i="25"/>
  <c r="N692" i="25"/>
  <c r="A693" i="25"/>
  <c r="K693" i="25"/>
  <c r="N693" i="25"/>
  <c r="A694" i="25"/>
  <c r="K694" i="25"/>
  <c r="N694" i="25"/>
  <c r="A695" i="25"/>
  <c r="K695" i="25"/>
  <c r="N695" i="25"/>
  <c r="A696" i="25"/>
  <c r="K696" i="25"/>
  <c r="N696" i="25"/>
  <c r="A697" i="25"/>
  <c r="K697" i="25"/>
  <c r="N697" i="25"/>
  <c r="A698" i="25"/>
  <c r="K698" i="25"/>
  <c r="N698" i="25"/>
  <c r="A699" i="25"/>
  <c r="K699" i="25"/>
  <c r="N699" i="25"/>
  <c r="A700" i="25"/>
  <c r="K700" i="25"/>
  <c r="N700" i="25"/>
  <c r="A701" i="25"/>
  <c r="K701" i="25"/>
  <c r="N701" i="25"/>
  <c r="A702" i="25"/>
  <c r="K702" i="25"/>
  <c r="N702" i="25"/>
  <c r="A703" i="25"/>
  <c r="K703" i="25"/>
  <c r="N703" i="25"/>
  <c r="A704" i="25"/>
  <c r="K704" i="25"/>
  <c r="N704" i="25"/>
  <c r="A705" i="25"/>
  <c r="K705" i="25"/>
  <c r="N705" i="25"/>
  <c r="A706" i="25"/>
  <c r="K706" i="25"/>
  <c r="N706" i="25"/>
  <c r="A707" i="25"/>
  <c r="K707" i="25"/>
  <c r="N707" i="25"/>
  <c r="A708" i="25"/>
  <c r="K708" i="25"/>
  <c r="N708" i="25"/>
  <c r="A709" i="25"/>
  <c r="K709" i="25"/>
  <c r="N709" i="25"/>
  <c r="A710" i="25"/>
  <c r="K710" i="25"/>
  <c r="N710" i="25"/>
  <c r="A711" i="25"/>
  <c r="K711" i="25"/>
  <c r="N711" i="25"/>
  <c r="A712" i="25"/>
  <c r="K712" i="25"/>
  <c r="N712" i="25"/>
  <c r="A713" i="25"/>
  <c r="K713" i="25"/>
  <c r="N713" i="25"/>
  <c r="A714" i="25"/>
  <c r="K714" i="25"/>
  <c r="N714" i="25"/>
  <c r="A715" i="25"/>
  <c r="K715" i="25"/>
  <c r="N715" i="25"/>
  <c r="A716" i="25"/>
  <c r="K716" i="25"/>
  <c r="N716" i="25"/>
  <c r="A717" i="25"/>
  <c r="K717" i="25"/>
  <c r="N717" i="25"/>
  <c r="A718" i="25"/>
  <c r="K718" i="25"/>
  <c r="N718" i="25"/>
  <c r="A719" i="25"/>
  <c r="K719" i="25"/>
  <c r="N719" i="25"/>
  <c r="A720" i="25"/>
  <c r="K720" i="25"/>
  <c r="N720" i="25"/>
  <c r="A721" i="25"/>
  <c r="K721" i="25"/>
  <c r="N721" i="25"/>
  <c r="A722" i="25"/>
  <c r="K722" i="25"/>
  <c r="N722" i="25"/>
  <c r="A723" i="25"/>
  <c r="K723" i="25"/>
  <c r="N723" i="25"/>
  <c r="A724" i="25"/>
  <c r="K724" i="25"/>
  <c r="N724" i="25"/>
  <c r="A725" i="25"/>
  <c r="K725" i="25"/>
  <c r="N725" i="25"/>
  <c r="A726" i="25"/>
  <c r="K726" i="25"/>
  <c r="N726" i="25"/>
  <c r="A727" i="25"/>
  <c r="K727" i="25"/>
  <c r="N727" i="25"/>
  <c r="A728" i="25"/>
  <c r="K728" i="25"/>
  <c r="N728" i="25"/>
  <c r="A729" i="25"/>
  <c r="K729" i="25"/>
  <c r="N729" i="25"/>
  <c r="A730" i="25"/>
  <c r="K730" i="25"/>
  <c r="N730" i="25"/>
  <c r="A731" i="25"/>
  <c r="K731" i="25"/>
  <c r="N731" i="25"/>
  <c r="A732" i="25"/>
  <c r="K732" i="25"/>
  <c r="N732" i="25"/>
  <c r="A733" i="25"/>
  <c r="K733" i="25"/>
  <c r="N733" i="25"/>
  <c r="A734" i="25"/>
  <c r="K734" i="25"/>
  <c r="N734" i="25"/>
  <c r="A735" i="25"/>
  <c r="K735" i="25"/>
  <c r="N735" i="25"/>
  <c r="A736" i="25"/>
  <c r="K736" i="25"/>
  <c r="N736" i="25"/>
  <c r="A737" i="25"/>
  <c r="K737" i="25"/>
  <c r="N737" i="25"/>
  <c r="A738" i="25"/>
  <c r="K738" i="25"/>
  <c r="N738" i="25"/>
  <c r="A739" i="25"/>
  <c r="K739" i="25"/>
  <c r="N739" i="25"/>
  <c r="A740" i="25"/>
  <c r="K740" i="25"/>
  <c r="N740" i="25"/>
  <c r="A741" i="25"/>
  <c r="K741" i="25"/>
  <c r="N741" i="25"/>
  <c r="A742" i="25"/>
  <c r="K742" i="25"/>
  <c r="N742" i="25"/>
  <c r="A743" i="25"/>
  <c r="K743" i="25"/>
  <c r="N743" i="25"/>
  <c r="A744" i="25"/>
  <c r="K744" i="25"/>
  <c r="N744" i="25"/>
  <c r="A745" i="25"/>
  <c r="K745" i="25"/>
  <c r="N745" i="25"/>
  <c r="A746" i="25"/>
  <c r="K746" i="25"/>
  <c r="N746" i="25"/>
  <c r="A747" i="25"/>
  <c r="K747" i="25"/>
  <c r="N747" i="25"/>
  <c r="A748" i="25"/>
  <c r="K748" i="25"/>
  <c r="N748" i="25"/>
  <c r="A749" i="25"/>
  <c r="K749" i="25"/>
  <c r="N749" i="25"/>
  <c r="A750" i="25"/>
  <c r="K750" i="25"/>
  <c r="N750" i="25"/>
  <c r="A751" i="25"/>
  <c r="K751" i="25"/>
  <c r="N751" i="25"/>
  <c r="A752" i="25"/>
  <c r="K752" i="25"/>
  <c r="N752" i="25"/>
  <c r="A753" i="25"/>
  <c r="K753" i="25"/>
  <c r="N753" i="25"/>
  <c r="A754" i="25"/>
  <c r="K754" i="25"/>
  <c r="N754" i="25"/>
  <c r="A755" i="25"/>
  <c r="K755" i="25"/>
  <c r="N755" i="25"/>
  <c r="A756" i="25"/>
  <c r="K756" i="25"/>
  <c r="N756" i="25"/>
  <c r="A757" i="25"/>
  <c r="K757" i="25"/>
  <c r="N757" i="25"/>
  <c r="A758" i="25"/>
  <c r="K758" i="25"/>
  <c r="N758" i="25"/>
  <c r="A759" i="25"/>
  <c r="K759" i="25"/>
  <c r="N759" i="25"/>
  <c r="A760" i="25"/>
  <c r="K760" i="25"/>
  <c r="N760" i="25"/>
  <c r="A761" i="25"/>
  <c r="K761" i="25"/>
  <c r="N761" i="25"/>
  <c r="A762" i="25"/>
  <c r="K762" i="25"/>
  <c r="N762" i="25"/>
  <c r="A763" i="25"/>
  <c r="K763" i="25"/>
  <c r="N763" i="25"/>
  <c r="O763" i="25" s="1"/>
  <c r="Q763" i="25" s="1"/>
  <c r="A764" i="25"/>
  <c r="K764" i="25"/>
  <c r="N764" i="25"/>
  <c r="A765" i="25"/>
  <c r="K765" i="25"/>
  <c r="N765" i="25"/>
  <c r="A766" i="25"/>
  <c r="K766" i="25"/>
  <c r="N766" i="25"/>
  <c r="A767" i="25"/>
  <c r="K767" i="25"/>
  <c r="N767" i="25"/>
  <c r="A768" i="25"/>
  <c r="K768" i="25"/>
  <c r="N768" i="25"/>
  <c r="A769" i="25"/>
  <c r="K769" i="25"/>
  <c r="N769" i="25"/>
  <c r="A770" i="25"/>
  <c r="K770" i="25"/>
  <c r="N770" i="25"/>
  <c r="A771" i="25"/>
  <c r="K771" i="25"/>
  <c r="N771" i="25"/>
  <c r="O771" i="25" s="1"/>
  <c r="Q771" i="25" s="1"/>
  <c r="A772" i="25"/>
  <c r="K772" i="25"/>
  <c r="N772" i="25"/>
  <c r="A773" i="25"/>
  <c r="K773" i="25"/>
  <c r="N773" i="25"/>
  <c r="A774" i="25"/>
  <c r="K774" i="25"/>
  <c r="N774" i="25"/>
  <c r="A775" i="25"/>
  <c r="K775" i="25"/>
  <c r="N775" i="25"/>
  <c r="A776" i="25"/>
  <c r="K776" i="25"/>
  <c r="N776" i="25"/>
  <c r="A777" i="25"/>
  <c r="K777" i="25"/>
  <c r="N777" i="25"/>
  <c r="A778" i="25"/>
  <c r="K778" i="25"/>
  <c r="N778" i="25"/>
  <c r="A779" i="25"/>
  <c r="K779" i="25"/>
  <c r="N779" i="25"/>
  <c r="A780" i="25"/>
  <c r="K780" i="25"/>
  <c r="N780" i="25"/>
  <c r="A781" i="25"/>
  <c r="K781" i="25"/>
  <c r="N781" i="25"/>
  <c r="A782" i="25"/>
  <c r="K782" i="25"/>
  <c r="N782" i="25"/>
  <c r="A783" i="25"/>
  <c r="K783" i="25"/>
  <c r="N783" i="25"/>
  <c r="A784" i="25"/>
  <c r="K784" i="25"/>
  <c r="N784" i="25"/>
  <c r="A785" i="25"/>
  <c r="K785" i="25"/>
  <c r="N785" i="25"/>
  <c r="A786" i="25"/>
  <c r="K786" i="25"/>
  <c r="N786" i="25"/>
  <c r="A787" i="25"/>
  <c r="K787" i="25"/>
  <c r="N787" i="25"/>
  <c r="A788" i="25"/>
  <c r="K788" i="25"/>
  <c r="N788" i="25"/>
  <c r="A789" i="25"/>
  <c r="K789" i="25"/>
  <c r="N789" i="25"/>
  <c r="A790" i="25"/>
  <c r="K790" i="25"/>
  <c r="N790" i="25"/>
  <c r="A791" i="25"/>
  <c r="K791" i="25"/>
  <c r="N791" i="25"/>
  <c r="A792" i="25"/>
  <c r="K792" i="25"/>
  <c r="N792" i="25"/>
  <c r="A793" i="25"/>
  <c r="K793" i="25"/>
  <c r="N793" i="25"/>
  <c r="A794" i="25"/>
  <c r="K794" i="25"/>
  <c r="N794" i="25"/>
  <c r="A795" i="25"/>
  <c r="K795" i="25"/>
  <c r="N795" i="25"/>
  <c r="A796" i="25"/>
  <c r="K796" i="25"/>
  <c r="N796" i="25"/>
  <c r="A797" i="25"/>
  <c r="K797" i="25"/>
  <c r="N797" i="25"/>
  <c r="A798" i="25"/>
  <c r="K798" i="25"/>
  <c r="N798" i="25"/>
  <c r="A799" i="25"/>
  <c r="K799" i="25"/>
  <c r="N799" i="25"/>
  <c r="A800" i="25"/>
  <c r="K800" i="25"/>
  <c r="N800" i="25"/>
  <c r="A801" i="25"/>
  <c r="K801" i="25"/>
  <c r="N801" i="25"/>
  <c r="A802" i="25"/>
  <c r="K802" i="25"/>
  <c r="N802" i="25"/>
  <c r="A803" i="25"/>
  <c r="K803" i="25"/>
  <c r="N803" i="25"/>
  <c r="A804" i="25"/>
  <c r="K804" i="25"/>
  <c r="N804" i="25"/>
  <c r="A805" i="25"/>
  <c r="K805" i="25"/>
  <c r="N805" i="25"/>
  <c r="A806" i="25"/>
  <c r="K806" i="25"/>
  <c r="N806" i="25"/>
  <c r="A807" i="25"/>
  <c r="K807" i="25"/>
  <c r="N807" i="25"/>
  <c r="A808" i="25"/>
  <c r="K808" i="25"/>
  <c r="N808" i="25"/>
  <c r="A809" i="25"/>
  <c r="K809" i="25"/>
  <c r="N809" i="25"/>
  <c r="A810" i="25"/>
  <c r="K810" i="25"/>
  <c r="N810" i="25"/>
  <c r="A811" i="25"/>
  <c r="K811" i="25"/>
  <c r="N811" i="25"/>
  <c r="A812" i="25"/>
  <c r="K812" i="25"/>
  <c r="N812" i="25"/>
  <c r="A813" i="25"/>
  <c r="K813" i="25"/>
  <c r="N813" i="25"/>
  <c r="A814" i="25"/>
  <c r="K814" i="25"/>
  <c r="N814" i="25"/>
  <c r="A815" i="25"/>
  <c r="K815" i="25"/>
  <c r="N815" i="25"/>
  <c r="A816" i="25"/>
  <c r="K816" i="25"/>
  <c r="N816" i="25"/>
  <c r="A817" i="25"/>
  <c r="K817" i="25"/>
  <c r="N817" i="25"/>
  <c r="A818" i="25"/>
  <c r="K818" i="25"/>
  <c r="N818" i="25"/>
  <c r="A819" i="25"/>
  <c r="K819" i="25"/>
  <c r="N819" i="25"/>
  <c r="O819" i="25" s="1"/>
  <c r="Q819" i="25" s="1"/>
  <c r="A820" i="25"/>
  <c r="K820" i="25"/>
  <c r="N820" i="25"/>
  <c r="A821" i="25"/>
  <c r="K821" i="25"/>
  <c r="N821" i="25"/>
  <c r="A822" i="25"/>
  <c r="K822" i="25"/>
  <c r="N822" i="25"/>
  <c r="A823" i="25"/>
  <c r="K823" i="25"/>
  <c r="N823" i="25"/>
  <c r="A824" i="25"/>
  <c r="K824" i="25"/>
  <c r="N824" i="25"/>
  <c r="A825" i="25"/>
  <c r="K825" i="25"/>
  <c r="N825" i="25"/>
  <c r="A826" i="25"/>
  <c r="K826" i="25"/>
  <c r="N826" i="25"/>
  <c r="A827" i="25"/>
  <c r="K827" i="25"/>
  <c r="N827" i="25"/>
  <c r="A828" i="25"/>
  <c r="K828" i="25"/>
  <c r="N828" i="25"/>
  <c r="A829" i="25"/>
  <c r="K829" i="25"/>
  <c r="O829" i="25" s="1"/>
  <c r="Q829" i="25" s="1"/>
  <c r="N829" i="25"/>
  <c r="A830" i="25"/>
  <c r="K830" i="25"/>
  <c r="N830" i="25"/>
  <c r="A831" i="25"/>
  <c r="K831" i="25"/>
  <c r="N831" i="25"/>
  <c r="A832" i="25"/>
  <c r="K832" i="25"/>
  <c r="N832" i="25"/>
  <c r="A833" i="25"/>
  <c r="K833" i="25"/>
  <c r="N833" i="25"/>
  <c r="A834" i="25"/>
  <c r="K834" i="25"/>
  <c r="N834" i="25"/>
  <c r="A835" i="25"/>
  <c r="K835" i="25"/>
  <c r="N835" i="25"/>
  <c r="A836" i="25"/>
  <c r="K836" i="25"/>
  <c r="N836" i="25"/>
  <c r="A837" i="25"/>
  <c r="K837" i="25"/>
  <c r="N837" i="25"/>
  <c r="A838" i="25"/>
  <c r="K838" i="25"/>
  <c r="N838" i="25"/>
  <c r="A839" i="25"/>
  <c r="K839" i="25"/>
  <c r="N839" i="25"/>
  <c r="A840" i="25"/>
  <c r="K840" i="25"/>
  <c r="N840" i="25"/>
  <c r="A841" i="25"/>
  <c r="K841" i="25"/>
  <c r="N841" i="25"/>
  <c r="A842" i="25"/>
  <c r="K842" i="25"/>
  <c r="N842" i="25"/>
  <c r="A843" i="25"/>
  <c r="K843" i="25"/>
  <c r="N843" i="25"/>
  <c r="A844" i="25"/>
  <c r="K844" i="25"/>
  <c r="N844" i="25"/>
  <c r="A845" i="25"/>
  <c r="K845" i="25"/>
  <c r="N845" i="25"/>
  <c r="A846" i="25"/>
  <c r="K846" i="25"/>
  <c r="N846" i="25"/>
  <c r="A847" i="25"/>
  <c r="K847" i="25"/>
  <c r="N847" i="25"/>
  <c r="A848" i="25"/>
  <c r="K848" i="25"/>
  <c r="N848" i="25"/>
  <c r="A849" i="25"/>
  <c r="K849" i="25"/>
  <c r="N849" i="25"/>
  <c r="A850" i="25"/>
  <c r="K850" i="25"/>
  <c r="N850" i="25"/>
  <c r="A851" i="25"/>
  <c r="K851" i="25"/>
  <c r="N851" i="25"/>
  <c r="A852" i="25"/>
  <c r="K852" i="25"/>
  <c r="N852" i="25"/>
  <c r="A853" i="25"/>
  <c r="K853" i="25"/>
  <c r="N853" i="25"/>
  <c r="A854" i="25"/>
  <c r="K854" i="25"/>
  <c r="N854" i="25"/>
  <c r="A855" i="25"/>
  <c r="K855" i="25"/>
  <c r="N855" i="25"/>
  <c r="A856" i="25"/>
  <c r="K856" i="25"/>
  <c r="N856" i="25"/>
  <c r="A857" i="25"/>
  <c r="K857" i="25"/>
  <c r="N857" i="25"/>
  <c r="A858" i="25"/>
  <c r="K858" i="25"/>
  <c r="N858" i="25"/>
  <c r="A859" i="25"/>
  <c r="K859" i="25"/>
  <c r="N859" i="25"/>
  <c r="O859" i="25" s="1"/>
  <c r="Q859" i="25" s="1"/>
  <c r="A860" i="25"/>
  <c r="K860" i="25"/>
  <c r="N860" i="25"/>
  <c r="A861" i="25"/>
  <c r="K861" i="25"/>
  <c r="N861" i="25"/>
  <c r="A862" i="25"/>
  <c r="K862" i="25"/>
  <c r="N862" i="25"/>
  <c r="A863" i="25"/>
  <c r="K863" i="25"/>
  <c r="N863" i="25"/>
  <c r="A864" i="25"/>
  <c r="K864" i="25"/>
  <c r="N864" i="25"/>
  <c r="A865" i="25"/>
  <c r="K865" i="25"/>
  <c r="N865" i="25"/>
  <c r="A866" i="25"/>
  <c r="K866" i="25"/>
  <c r="N866" i="25"/>
  <c r="A867" i="25"/>
  <c r="K867" i="25"/>
  <c r="N867" i="25"/>
  <c r="A868" i="25"/>
  <c r="K868" i="25"/>
  <c r="N868" i="25"/>
  <c r="A869" i="25"/>
  <c r="K869" i="25"/>
  <c r="N869" i="25"/>
  <c r="A870" i="25"/>
  <c r="K870" i="25"/>
  <c r="N870" i="25"/>
  <c r="A871" i="25"/>
  <c r="K871" i="25"/>
  <c r="N871" i="25"/>
  <c r="A872" i="25"/>
  <c r="K872" i="25"/>
  <c r="N872" i="25"/>
  <c r="A873" i="25"/>
  <c r="K873" i="25"/>
  <c r="N873" i="25"/>
  <c r="A874" i="25"/>
  <c r="K874" i="25"/>
  <c r="N874" i="25"/>
  <c r="A875" i="25"/>
  <c r="K875" i="25"/>
  <c r="N875" i="25"/>
  <c r="A876" i="25"/>
  <c r="K876" i="25"/>
  <c r="N876" i="25"/>
  <c r="A877" i="25"/>
  <c r="K877" i="25"/>
  <c r="N877" i="25"/>
  <c r="A878" i="25"/>
  <c r="K878" i="25"/>
  <c r="N878" i="25"/>
  <c r="A879" i="25"/>
  <c r="K879" i="25"/>
  <c r="N879" i="25"/>
  <c r="A880" i="25"/>
  <c r="K880" i="25"/>
  <c r="N880" i="25"/>
  <c r="A881" i="25"/>
  <c r="K881" i="25"/>
  <c r="N881" i="25"/>
  <c r="A882" i="25"/>
  <c r="K882" i="25"/>
  <c r="N882" i="25"/>
  <c r="A883" i="25"/>
  <c r="K883" i="25"/>
  <c r="N883" i="25"/>
  <c r="A884" i="25"/>
  <c r="K884" i="25"/>
  <c r="N884" i="25"/>
  <c r="A885" i="25"/>
  <c r="K885" i="25"/>
  <c r="N885" i="25"/>
  <c r="A886" i="25"/>
  <c r="K886" i="25"/>
  <c r="N886" i="25"/>
  <c r="A887" i="25"/>
  <c r="K887" i="25"/>
  <c r="N887" i="25"/>
  <c r="A888" i="25"/>
  <c r="K888" i="25"/>
  <c r="N888" i="25"/>
  <c r="A889" i="25"/>
  <c r="K889" i="25"/>
  <c r="N889" i="25"/>
  <c r="A890" i="25"/>
  <c r="K890" i="25"/>
  <c r="N890" i="25"/>
  <c r="A891" i="25"/>
  <c r="K891" i="25"/>
  <c r="N891" i="25"/>
  <c r="A892" i="25"/>
  <c r="K892" i="25"/>
  <c r="N892" i="25"/>
  <c r="A893" i="25"/>
  <c r="K893" i="25"/>
  <c r="N893" i="25"/>
  <c r="A894" i="25"/>
  <c r="K894" i="25"/>
  <c r="N894" i="25"/>
  <c r="A895" i="25"/>
  <c r="K895" i="25"/>
  <c r="N895" i="25"/>
  <c r="A896" i="25"/>
  <c r="K896" i="25"/>
  <c r="N896" i="25"/>
  <c r="A897" i="25"/>
  <c r="K897" i="25"/>
  <c r="N897" i="25"/>
  <c r="A898" i="25"/>
  <c r="K898" i="25"/>
  <c r="N898" i="25"/>
  <c r="A899" i="25"/>
  <c r="K899" i="25"/>
  <c r="N899" i="25"/>
  <c r="A900" i="25"/>
  <c r="K900" i="25"/>
  <c r="N900" i="25"/>
  <c r="A901" i="25"/>
  <c r="K901" i="25"/>
  <c r="N901" i="25"/>
  <c r="A902" i="25"/>
  <c r="K902" i="25"/>
  <c r="N902" i="25"/>
  <c r="A903" i="25"/>
  <c r="K903" i="25"/>
  <c r="N903" i="25"/>
  <c r="A904" i="25"/>
  <c r="K904" i="25"/>
  <c r="N904" i="25"/>
  <c r="A905" i="25"/>
  <c r="K905" i="25"/>
  <c r="N905" i="25"/>
  <c r="A906" i="25"/>
  <c r="K906" i="25"/>
  <c r="N906" i="25"/>
  <c r="A907" i="25"/>
  <c r="K907" i="25"/>
  <c r="N907" i="25"/>
  <c r="A908" i="25"/>
  <c r="K908" i="25"/>
  <c r="N908" i="25"/>
  <c r="A909" i="25"/>
  <c r="K909" i="25"/>
  <c r="N909" i="25"/>
  <c r="A910" i="25"/>
  <c r="K910" i="25"/>
  <c r="N910" i="25"/>
  <c r="A911" i="25"/>
  <c r="K911" i="25"/>
  <c r="N911" i="25"/>
  <c r="A912" i="25"/>
  <c r="K912" i="25"/>
  <c r="N912" i="25"/>
  <c r="A913" i="25"/>
  <c r="K913" i="25"/>
  <c r="N913" i="25"/>
  <c r="A914" i="25"/>
  <c r="K914" i="25"/>
  <c r="N914" i="25"/>
  <c r="A915" i="25"/>
  <c r="K915" i="25"/>
  <c r="N915" i="25"/>
  <c r="A916" i="25"/>
  <c r="K916" i="25"/>
  <c r="N916" i="25"/>
  <c r="A917" i="25"/>
  <c r="K917" i="25"/>
  <c r="N917" i="25"/>
  <c r="A918" i="25"/>
  <c r="K918" i="25"/>
  <c r="N918" i="25"/>
  <c r="A919" i="25"/>
  <c r="K919" i="25"/>
  <c r="N919" i="25"/>
  <c r="A920" i="25"/>
  <c r="K920" i="25"/>
  <c r="N920" i="25"/>
  <c r="A921" i="25"/>
  <c r="K921" i="25"/>
  <c r="N921" i="25"/>
  <c r="A922" i="25"/>
  <c r="K922" i="25"/>
  <c r="N922" i="25"/>
  <c r="A923" i="25"/>
  <c r="K923" i="25"/>
  <c r="N923" i="25"/>
  <c r="A924" i="25"/>
  <c r="K924" i="25"/>
  <c r="N924" i="25"/>
  <c r="A925" i="25"/>
  <c r="K925" i="25"/>
  <c r="N925" i="25"/>
  <c r="A926" i="25"/>
  <c r="K926" i="25"/>
  <c r="N926" i="25"/>
  <c r="A927" i="25"/>
  <c r="K927" i="25"/>
  <c r="N927" i="25"/>
  <c r="A928" i="25"/>
  <c r="K928" i="25"/>
  <c r="N928" i="25"/>
  <c r="A929" i="25"/>
  <c r="K929" i="25"/>
  <c r="N929" i="25"/>
  <c r="A930" i="25"/>
  <c r="K930" i="25"/>
  <c r="N930" i="25"/>
  <c r="A931" i="25"/>
  <c r="K931" i="25"/>
  <c r="N931" i="25"/>
  <c r="A932" i="25"/>
  <c r="K932" i="25"/>
  <c r="N932" i="25"/>
  <c r="A933" i="25"/>
  <c r="K933" i="25"/>
  <c r="N933" i="25"/>
  <c r="A934" i="25"/>
  <c r="K934" i="25"/>
  <c r="N934" i="25"/>
  <c r="A935" i="25"/>
  <c r="K935" i="25"/>
  <c r="N935" i="25"/>
  <c r="A936" i="25"/>
  <c r="K936" i="25"/>
  <c r="N936" i="25"/>
  <c r="A937" i="25"/>
  <c r="K937" i="25"/>
  <c r="N937" i="25"/>
  <c r="A938" i="25"/>
  <c r="K938" i="25"/>
  <c r="N938" i="25"/>
  <c r="A939" i="25"/>
  <c r="K939" i="25"/>
  <c r="N939" i="25"/>
  <c r="A940" i="25"/>
  <c r="K940" i="25"/>
  <c r="N940" i="25"/>
  <c r="A941" i="25"/>
  <c r="K941" i="25"/>
  <c r="N941" i="25"/>
  <c r="A942" i="25"/>
  <c r="K942" i="25"/>
  <c r="N942" i="25"/>
  <c r="A943" i="25"/>
  <c r="K943" i="25"/>
  <c r="N943" i="25"/>
  <c r="A944" i="25"/>
  <c r="K944" i="25"/>
  <c r="N944" i="25"/>
  <c r="A945" i="25"/>
  <c r="K945" i="25"/>
  <c r="N945" i="25"/>
  <c r="A946" i="25"/>
  <c r="K946" i="25"/>
  <c r="N946" i="25"/>
  <c r="A947" i="25"/>
  <c r="K947" i="25"/>
  <c r="N947" i="25"/>
  <c r="A948" i="25"/>
  <c r="K948" i="25"/>
  <c r="N948" i="25"/>
  <c r="A949" i="25"/>
  <c r="K949" i="25"/>
  <c r="N949" i="25"/>
  <c r="A950" i="25"/>
  <c r="K950" i="25"/>
  <c r="N950" i="25"/>
  <c r="A951" i="25"/>
  <c r="K951" i="25"/>
  <c r="N951" i="25"/>
  <c r="A952" i="25"/>
  <c r="K952" i="25"/>
  <c r="N952" i="25"/>
  <c r="A953" i="25"/>
  <c r="K953" i="25"/>
  <c r="N953" i="25"/>
  <c r="A954" i="25"/>
  <c r="K954" i="25"/>
  <c r="N954" i="25"/>
  <c r="A955" i="25"/>
  <c r="K955" i="25"/>
  <c r="N955" i="25"/>
  <c r="A956" i="25"/>
  <c r="K956" i="25"/>
  <c r="N956" i="25"/>
  <c r="A957" i="25"/>
  <c r="K957" i="25"/>
  <c r="N957" i="25"/>
  <c r="A958" i="25"/>
  <c r="K958" i="25"/>
  <c r="N958" i="25"/>
  <c r="A959" i="25"/>
  <c r="K959" i="25"/>
  <c r="N959" i="25"/>
  <c r="A960" i="25"/>
  <c r="K960" i="25"/>
  <c r="N960" i="25"/>
  <c r="A961" i="25"/>
  <c r="K961" i="25"/>
  <c r="N961" i="25"/>
  <c r="A962" i="25"/>
  <c r="K962" i="25"/>
  <c r="N962" i="25"/>
  <c r="A963" i="25"/>
  <c r="K963" i="25"/>
  <c r="N963" i="25"/>
  <c r="O963" i="25" s="1"/>
  <c r="Q963" i="25" s="1"/>
  <c r="A964" i="25"/>
  <c r="K964" i="25"/>
  <c r="N964" i="25"/>
  <c r="A965" i="25"/>
  <c r="K965" i="25"/>
  <c r="N965" i="25"/>
  <c r="A966" i="25"/>
  <c r="K966" i="25"/>
  <c r="N966" i="25"/>
  <c r="A967" i="25"/>
  <c r="K967" i="25"/>
  <c r="N967" i="25"/>
  <c r="A968" i="25"/>
  <c r="K968" i="25"/>
  <c r="N968" i="25"/>
  <c r="A969" i="25"/>
  <c r="K969" i="25"/>
  <c r="N969" i="25"/>
  <c r="A970" i="25"/>
  <c r="K970" i="25"/>
  <c r="N970" i="25"/>
  <c r="A971" i="25"/>
  <c r="K971" i="25"/>
  <c r="N971" i="25"/>
  <c r="A972" i="25"/>
  <c r="K972" i="25"/>
  <c r="N972" i="25"/>
  <c r="A973" i="25"/>
  <c r="K973" i="25"/>
  <c r="N973" i="25"/>
  <c r="A974" i="25"/>
  <c r="K974" i="25"/>
  <c r="N974" i="25"/>
  <c r="A975" i="25"/>
  <c r="K975" i="25"/>
  <c r="N975" i="25"/>
  <c r="A976" i="25"/>
  <c r="K976" i="25"/>
  <c r="N976" i="25"/>
  <c r="A977" i="25"/>
  <c r="K977" i="25"/>
  <c r="N977" i="25"/>
  <c r="A978" i="25"/>
  <c r="K978" i="25"/>
  <c r="N978" i="25"/>
  <c r="A979" i="25"/>
  <c r="K979" i="25"/>
  <c r="N979" i="25"/>
  <c r="A980" i="25"/>
  <c r="K980" i="25"/>
  <c r="N980" i="25"/>
  <c r="A981" i="25"/>
  <c r="K981" i="25"/>
  <c r="N981" i="25"/>
  <c r="A982" i="25"/>
  <c r="K982" i="25"/>
  <c r="N982" i="25"/>
  <c r="A983" i="25"/>
  <c r="K983" i="25"/>
  <c r="N983" i="25"/>
  <c r="A984" i="25"/>
  <c r="K984" i="25"/>
  <c r="N984" i="25"/>
  <c r="A985" i="25"/>
  <c r="K985" i="25"/>
  <c r="N985" i="25"/>
  <c r="A986" i="25"/>
  <c r="K986" i="25"/>
  <c r="N986" i="25"/>
  <c r="A987" i="25"/>
  <c r="K987" i="25"/>
  <c r="N987" i="25"/>
  <c r="A988" i="25"/>
  <c r="K988" i="25"/>
  <c r="N988" i="25"/>
  <c r="A989" i="25"/>
  <c r="K989" i="25"/>
  <c r="N989" i="25"/>
  <c r="A990" i="25"/>
  <c r="K990" i="25"/>
  <c r="N990" i="25"/>
  <c r="A991" i="25"/>
  <c r="K991" i="25"/>
  <c r="N991" i="25"/>
  <c r="A992" i="25"/>
  <c r="K992" i="25"/>
  <c r="N992" i="25"/>
  <c r="A993" i="25"/>
  <c r="K993" i="25"/>
  <c r="N993" i="25"/>
  <c r="A994" i="25"/>
  <c r="K994" i="25"/>
  <c r="N994" i="25"/>
  <c r="A995" i="25"/>
  <c r="K995" i="25"/>
  <c r="N995" i="25"/>
  <c r="A996" i="25"/>
  <c r="K996" i="25"/>
  <c r="N996" i="25"/>
  <c r="A997" i="25"/>
  <c r="K997" i="25"/>
  <c r="N997" i="25"/>
  <c r="A998" i="25"/>
  <c r="K998" i="25"/>
  <c r="N998" i="25"/>
  <c r="A999" i="25"/>
  <c r="K999" i="25"/>
  <c r="N999" i="25"/>
  <c r="A1000" i="25"/>
  <c r="K1000" i="25"/>
  <c r="N1000" i="25"/>
  <c r="A1001" i="25"/>
  <c r="K1001" i="25"/>
  <c r="N1001" i="25"/>
  <c r="A1002" i="25"/>
  <c r="K1002" i="25"/>
  <c r="N1002" i="25"/>
  <c r="A1003" i="25"/>
  <c r="K1003" i="25"/>
  <c r="N1003" i="25"/>
  <c r="A1004" i="25"/>
  <c r="K1004" i="25"/>
  <c r="N1004" i="25"/>
  <c r="A1005" i="25"/>
  <c r="K1005" i="25"/>
  <c r="N1005" i="25"/>
  <c r="A1006" i="25"/>
  <c r="K1006" i="25"/>
  <c r="N1006" i="25"/>
  <c r="A1007" i="25"/>
  <c r="K1007" i="25"/>
  <c r="N1007" i="25"/>
  <c r="A1008" i="25"/>
  <c r="K1008" i="25"/>
  <c r="N1008" i="25"/>
  <c r="A1009" i="25"/>
  <c r="K1009" i="25"/>
  <c r="N1009" i="25"/>
  <c r="A1010" i="25"/>
  <c r="K1010" i="25"/>
  <c r="N1010" i="25"/>
  <c r="A1011" i="25"/>
  <c r="K1011" i="25"/>
  <c r="N1011" i="25"/>
  <c r="A1012" i="25"/>
  <c r="K1012" i="25"/>
  <c r="N1012" i="25"/>
  <c r="A1013" i="25"/>
  <c r="K1013" i="25"/>
  <c r="N1013" i="25"/>
  <c r="A1014" i="25"/>
  <c r="K1014" i="25"/>
  <c r="N1014" i="25"/>
  <c r="A1015" i="25"/>
  <c r="K1015" i="25"/>
  <c r="N1015" i="25"/>
  <c r="A1016" i="25"/>
  <c r="K1016" i="25"/>
  <c r="N1016" i="25"/>
  <c r="A1017" i="25"/>
  <c r="K1017" i="25"/>
  <c r="N1017" i="25"/>
  <c r="A1018" i="25"/>
  <c r="K1018" i="25"/>
  <c r="N1018" i="25"/>
  <c r="A1019" i="25"/>
  <c r="K1019" i="25"/>
  <c r="N1019" i="25"/>
  <c r="A1020" i="25"/>
  <c r="K1020" i="25"/>
  <c r="N1020" i="25"/>
  <c r="A1021" i="25"/>
  <c r="K1021" i="25"/>
  <c r="N1021" i="25"/>
  <c r="A1022" i="25"/>
  <c r="K1022" i="25"/>
  <c r="N1022" i="25"/>
  <c r="A1023" i="25"/>
  <c r="K1023" i="25"/>
  <c r="N1023" i="25"/>
  <c r="A1024" i="25"/>
  <c r="K1024" i="25"/>
  <c r="N1024" i="25"/>
  <c r="A1025" i="25"/>
  <c r="K1025" i="25"/>
  <c r="N1025" i="25"/>
  <c r="A1026" i="25"/>
  <c r="K1026" i="25"/>
  <c r="N1026" i="25"/>
  <c r="A1027" i="25"/>
  <c r="K1027" i="25"/>
  <c r="N1027" i="25"/>
  <c r="A1028" i="25"/>
  <c r="K1028" i="25"/>
  <c r="N1028" i="25"/>
  <c r="A1029" i="25"/>
  <c r="K1029" i="25"/>
  <c r="N1029" i="25"/>
  <c r="A1030" i="25"/>
  <c r="K1030" i="25"/>
  <c r="N1030" i="25"/>
  <c r="A1031" i="25"/>
  <c r="K1031" i="25"/>
  <c r="N1031" i="25"/>
  <c r="A1032" i="25"/>
  <c r="K1032" i="25"/>
  <c r="N1032" i="25"/>
  <c r="A1033" i="25"/>
  <c r="K1033" i="25"/>
  <c r="N1033" i="25"/>
  <c r="A1034" i="25"/>
  <c r="K1034" i="25"/>
  <c r="N1034" i="25"/>
  <c r="A1035" i="25"/>
  <c r="K1035" i="25"/>
  <c r="N1035" i="25"/>
  <c r="A1036" i="25"/>
  <c r="K1036" i="25"/>
  <c r="N1036" i="25"/>
  <c r="A1037" i="25"/>
  <c r="K1037" i="25"/>
  <c r="N1037" i="25"/>
  <c r="A1038" i="25"/>
  <c r="K1038" i="25"/>
  <c r="N1038" i="25"/>
  <c r="A1039" i="25"/>
  <c r="K1039" i="25"/>
  <c r="N1039" i="25"/>
  <c r="A1040" i="25"/>
  <c r="K1040" i="25"/>
  <c r="N1040" i="25"/>
  <c r="A1041" i="25"/>
  <c r="K1041" i="25"/>
  <c r="N1041" i="25"/>
  <c r="A1042" i="25"/>
  <c r="K1042" i="25"/>
  <c r="N1042" i="25"/>
  <c r="A1043" i="25"/>
  <c r="K1043" i="25"/>
  <c r="N1043" i="25"/>
  <c r="O1043" i="25" s="1"/>
  <c r="Q1043" i="25" s="1"/>
  <c r="A1044" i="25"/>
  <c r="K1044" i="25"/>
  <c r="N1044" i="25"/>
  <c r="A1045" i="25"/>
  <c r="K1045" i="25"/>
  <c r="N1045" i="25"/>
  <c r="A1046" i="25"/>
  <c r="K1046" i="25"/>
  <c r="N1046" i="25"/>
  <c r="A1047" i="25"/>
  <c r="K1047" i="25"/>
  <c r="N1047" i="25"/>
  <c r="A1048" i="25"/>
  <c r="K1048" i="25"/>
  <c r="N1048" i="25"/>
  <c r="A1049" i="25"/>
  <c r="K1049" i="25"/>
  <c r="N1049" i="25"/>
  <c r="A1050" i="25"/>
  <c r="K1050" i="25"/>
  <c r="N1050" i="25"/>
  <c r="A1051" i="25"/>
  <c r="K1051" i="25"/>
  <c r="N1051" i="25"/>
  <c r="A1052" i="25"/>
  <c r="K1052" i="25"/>
  <c r="N1052" i="25"/>
  <c r="A1053" i="25"/>
  <c r="K1053" i="25"/>
  <c r="N1053" i="25"/>
  <c r="A1054" i="25"/>
  <c r="K1054" i="25"/>
  <c r="N1054" i="25"/>
  <c r="A1055" i="25"/>
  <c r="K1055" i="25"/>
  <c r="N1055" i="25"/>
  <c r="A1056" i="25"/>
  <c r="K1056" i="25"/>
  <c r="N1056" i="25"/>
  <c r="A1057" i="25"/>
  <c r="K1057" i="25"/>
  <c r="N1057" i="25"/>
  <c r="A1058" i="25"/>
  <c r="K1058" i="25"/>
  <c r="N1058" i="25"/>
  <c r="A1059" i="25"/>
  <c r="K1059" i="25"/>
  <c r="N1059" i="25"/>
  <c r="A1060" i="25"/>
  <c r="K1060" i="25"/>
  <c r="N1060" i="25"/>
  <c r="A1061" i="25"/>
  <c r="K1061" i="25"/>
  <c r="N1061" i="25"/>
  <c r="A1062" i="25"/>
  <c r="K1062" i="25"/>
  <c r="N1062" i="25"/>
  <c r="A1063" i="25"/>
  <c r="K1063" i="25"/>
  <c r="N1063" i="25"/>
  <c r="A1064" i="25"/>
  <c r="K1064" i="25"/>
  <c r="N1064" i="25"/>
  <c r="A1065" i="25"/>
  <c r="K1065" i="25"/>
  <c r="N1065" i="25"/>
  <c r="A1066" i="25"/>
  <c r="K1066" i="25"/>
  <c r="N1066" i="25"/>
  <c r="A1067" i="25"/>
  <c r="K1067" i="25"/>
  <c r="N1067" i="25"/>
  <c r="A1068" i="25"/>
  <c r="K1068" i="25"/>
  <c r="N1068" i="25"/>
  <c r="A1069" i="25"/>
  <c r="K1069" i="25"/>
  <c r="N1069" i="25"/>
  <c r="A1070" i="25"/>
  <c r="K1070" i="25"/>
  <c r="N1070" i="25"/>
  <c r="A1071" i="25"/>
  <c r="K1071" i="25"/>
  <c r="N1071" i="25"/>
  <c r="A1072" i="25"/>
  <c r="K1072" i="25"/>
  <c r="N1072" i="25"/>
  <c r="A1073" i="25"/>
  <c r="K1073" i="25"/>
  <c r="N1073" i="25"/>
  <c r="A1074" i="25"/>
  <c r="K1074" i="25"/>
  <c r="N1074" i="25"/>
  <c r="A1075" i="25"/>
  <c r="K1075" i="25"/>
  <c r="N1075" i="25"/>
  <c r="A1076" i="25"/>
  <c r="K1076" i="25"/>
  <c r="N1076" i="25"/>
  <c r="A1077" i="25"/>
  <c r="K1077" i="25"/>
  <c r="N1077" i="25"/>
  <c r="A1078" i="25"/>
  <c r="K1078" i="25"/>
  <c r="N1078" i="25"/>
  <c r="A1079" i="25"/>
  <c r="K1079" i="25"/>
  <c r="N1079" i="25"/>
  <c r="A1080" i="25"/>
  <c r="K1080" i="25"/>
  <c r="N1080" i="25"/>
  <c r="A1081" i="25"/>
  <c r="K1081" i="25"/>
  <c r="N1081" i="25"/>
  <c r="A1082" i="25"/>
  <c r="K1082" i="25"/>
  <c r="N1082" i="25"/>
  <c r="A1083" i="25"/>
  <c r="K1083" i="25"/>
  <c r="N1083" i="25"/>
  <c r="A1084" i="25"/>
  <c r="K1084" i="25"/>
  <c r="N1084" i="25"/>
  <c r="A1085" i="25"/>
  <c r="K1085" i="25"/>
  <c r="N1085" i="25"/>
  <c r="A1086" i="25"/>
  <c r="K1086" i="25"/>
  <c r="N1086" i="25"/>
  <c r="A1087" i="25"/>
  <c r="K1087" i="25"/>
  <c r="N1087" i="25"/>
  <c r="A1088" i="25"/>
  <c r="K1088" i="25"/>
  <c r="N1088" i="25"/>
  <c r="A1089" i="25"/>
  <c r="K1089" i="25"/>
  <c r="N1089" i="25"/>
  <c r="A1090" i="25"/>
  <c r="K1090" i="25"/>
  <c r="N1090" i="25"/>
  <c r="A1091" i="25"/>
  <c r="K1091" i="25"/>
  <c r="N1091" i="25"/>
  <c r="A1092" i="25"/>
  <c r="K1092" i="25"/>
  <c r="N1092" i="25"/>
  <c r="A1093" i="25"/>
  <c r="K1093" i="25"/>
  <c r="N1093" i="25"/>
  <c r="A1094" i="25"/>
  <c r="K1094" i="25"/>
  <c r="N1094" i="25"/>
  <c r="A1095" i="25"/>
  <c r="K1095" i="25"/>
  <c r="N1095" i="25"/>
  <c r="A1096" i="25"/>
  <c r="K1096" i="25"/>
  <c r="N1096" i="25"/>
  <c r="A1097" i="25"/>
  <c r="K1097" i="25"/>
  <c r="N1097" i="25"/>
  <c r="A1098" i="25"/>
  <c r="K1098" i="25"/>
  <c r="N1098" i="25"/>
  <c r="A1099" i="25"/>
  <c r="K1099" i="25"/>
  <c r="N1099" i="25"/>
  <c r="A1100" i="25"/>
  <c r="K1100" i="25"/>
  <c r="N1100" i="25"/>
  <c r="A1101" i="25"/>
  <c r="K1101" i="25"/>
  <c r="N1101" i="25"/>
  <c r="A1102" i="25"/>
  <c r="K1102" i="25"/>
  <c r="N1102" i="25"/>
  <c r="A1103" i="25"/>
  <c r="K1103" i="25"/>
  <c r="N1103" i="25"/>
  <c r="A1104" i="25"/>
  <c r="K1104" i="25"/>
  <c r="N1104" i="25"/>
  <c r="A1105" i="25"/>
  <c r="K1105" i="25"/>
  <c r="N1105" i="25"/>
  <c r="A1106" i="25"/>
  <c r="K1106" i="25"/>
  <c r="N1106" i="25"/>
  <c r="A1107" i="25"/>
  <c r="K1107" i="25"/>
  <c r="N1107" i="25"/>
  <c r="A1108" i="25"/>
  <c r="K1108" i="25"/>
  <c r="N1108" i="25"/>
  <c r="A1109" i="25"/>
  <c r="K1109" i="25"/>
  <c r="N1109" i="25"/>
  <c r="A1110" i="25"/>
  <c r="K1110" i="25"/>
  <c r="N1110" i="25"/>
  <c r="A1111" i="25"/>
  <c r="K1111" i="25"/>
  <c r="N1111" i="25"/>
  <c r="A1112" i="25"/>
  <c r="K1112" i="25"/>
  <c r="N1112" i="25"/>
  <c r="A1113" i="25"/>
  <c r="K1113" i="25"/>
  <c r="N1113" i="25"/>
  <c r="A1114" i="25"/>
  <c r="K1114" i="25"/>
  <c r="N1114" i="25"/>
  <c r="A1115" i="25"/>
  <c r="K1115" i="25"/>
  <c r="N1115" i="25"/>
  <c r="A1116" i="25"/>
  <c r="K1116" i="25"/>
  <c r="N1116" i="25"/>
  <c r="A1117" i="25"/>
  <c r="K1117" i="25"/>
  <c r="N1117" i="25"/>
  <c r="A1118" i="25"/>
  <c r="K1118" i="25"/>
  <c r="N1118" i="25"/>
  <c r="A1119" i="25"/>
  <c r="K1119" i="25"/>
  <c r="N1119" i="25"/>
  <c r="A1120" i="25"/>
  <c r="K1120" i="25"/>
  <c r="N1120" i="25"/>
  <c r="A1121" i="25"/>
  <c r="K1121" i="25"/>
  <c r="N1121" i="25"/>
  <c r="A1122" i="25"/>
  <c r="K1122" i="25"/>
  <c r="N1122" i="25"/>
  <c r="A1123" i="25"/>
  <c r="K1123" i="25"/>
  <c r="N1123" i="25"/>
  <c r="A1124" i="25"/>
  <c r="K1124" i="25"/>
  <c r="N1124" i="25"/>
  <c r="A1125" i="25"/>
  <c r="K1125" i="25"/>
  <c r="N1125" i="25"/>
  <c r="A1126" i="25"/>
  <c r="K1126" i="25"/>
  <c r="N1126" i="25"/>
  <c r="A1127" i="25"/>
  <c r="K1127" i="25"/>
  <c r="N1127" i="25"/>
  <c r="A1128" i="25"/>
  <c r="K1128" i="25"/>
  <c r="N1128" i="25"/>
  <c r="A1129" i="25"/>
  <c r="K1129" i="25"/>
  <c r="N1129" i="25"/>
  <c r="A1130" i="25"/>
  <c r="K1130" i="25"/>
  <c r="N1130" i="25"/>
  <c r="A1131" i="25"/>
  <c r="K1131" i="25"/>
  <c r="N1131" i="25"/>
  <c r="A1132" i="25"/>
  <c r="K1132" i="25"/>
  <c r="N1132" i="25"/>
  <c r="A1133" i="25"/>
  <c r="K1133" i="25"/>
  <c r="N1133" i="25"/>
  <c r="A1134" i="25"/>
  <c r="K1134" i="25"/>
  <c r="N1134" i="25"/>
  <c r="A1135" i="25"/>
  <c r="K1135" i="25"/>
  <c r="N1135" i="25"/>
  <c r="A1136" i="25"/>
  <c r="K1136" i="25"/>
  <c r="N1136" i="25"/>
  <c r="A1137" i="25"/>
  <c r="K1137" i="25"/>
  <c r="N1137" i="25"/>
  <c r="A1138" i="25"/>
  <c r="K1138" i="25"/>
  <c r="N1138" i="25"/>
  <c r="A1139" i="25"/>
  <c r="K1139" i="25"/>
  <c r="N1139" i="25"/>
  <c r="A1140" i="25"/>
  <c r="K1140" i="25"/>
  <c r="N1140" i="25"/>
  <c r="A1141" i="25"/>
  <c r="K1141" i="25"/>
  <c r="N1141" i="25"/>
  <c r="A1142" i="25"/>
  <c r="K1142" i="25"/>
  <c r="N1142" i="25"/>
  <c r="A1143" i="25"/>
  <c r="K1143" i="25"/>
  <c r="N1143" i="25"/>
  <c r="A1144" i="25"/>
  <c r="K1144" i="25"/>
  <c r="N1144" i="25"/>
  <c r="A1145" i="25"/>
  <c r="K1145" i="25"/>
  <c r="N1145" i="25"/>
  <c r="A1146" i="25"/>
  <c r="K1146" i="25"/>
  <c r="N1146" i="25"/>
  <c r="A1147" i="25"/>
  <c r="K1147" i="25"/>
  <c r="N1147" i="25"/>
  <c r="A1148" i="25"/>
  <c r="K1148" i="25"/>
  <c r="N1148" i="25"/>
  <c r="A1149" i="25"/>
  <c r="K1149" i="25"/>
  <c r="N1149" i="25"/>
  <c r="A1150" i="25"/>
  <c r="K1150" i="25"/>
  <c r="N1150" i="25"/>
  <c r="A1151" i="25"/>
  <c r="K1151" i="25"/>
  <c r="N1151" i="25"/>
  <c r="A1152" i="25"/>
  <c r="K1152" i="25"/>
  <c r="N1152" i="25"/>
  <c r="A1153" i="25"/>
  <c r="K1153" i="25"/>
  <c r="N1153" i="25"/>
  <c r="A1154" i="25"/>
  <c r="K1154" i="25"/>
  <c r="N1154" i="25"/>
  <c r="A1155" i="25"/>
  <c r="K1155" i="25"/>
  <c r="N1155" i="25"/>
  <c r="A1156" i="25"/>
  <c r="K1156" i="25"/>
  <c r="N1156" i="25"/>
  <c r="A1157" i="25"/>
  <c r="K1157" i="25"/>
  <c r="N1157" i="25"/>
  <c r="A1158" i="25"/>
  <c r="K1158" i="25"/>
  <c r="N1158" i="25"/>
  <c r="A1159" i="25"/>
  <c r="K1159" i="25"/>
  <c r="N1159" i="25"/>
  <c r="A1160" i="25"/>
  <c r="K1160" i="25"/>
  <c r="N1160" i="25"/>
  <c r="A1161" i="25"/>
  <c r="K1161" i="25"/>
  <c r="N1161" i="25"/>
  <c r="A1162" i="25"/>
  <c r="K1162" i="25"/>
  <c r="N1162" i="25"/>
  <c r="A1163" i="25"/>
  <c r="K1163" i="25"/>
  <c r="N1163" i="25"/>
  <c r="A1164" i="25"/>
  <c r="K1164" i="25"/>
  <c r="N1164" i="25"/>
  <c r="A1165" i="25"/>
  <c r="K1165" i="25"/>
  <c r="N1165" i="25"/>
  <c r="A1166" i="25"/>
  <c r="K1166" i="25"/>
  <c r="N1166" i="25"/>
  <c r="A1167" i="25"/>
  <c r="K1167" i="25"/>
  <c r="N1167" i="25"/>
  <c r="A1168" i="25"/>
  <c r="K1168" i="25"/>
  <c r="N1168" i="25"/>
  <c r="A1169" i="25"/>
  <c r="K1169" i="25"/>
  <c r="N1169" i="25"/>
  <c r="A1170" i="25"/>
  <c r="K1170" i="25"/>
  <c r="N1170" i="25"/>
  <c r="A1171" i="25"/>
  <c r="K1171" i="25"/>
  <c r="N1171" i="25"/>
  <c r="A1172" i="25"/>
  <c r="K1172" i="25"/>
  <c r="N1172" i="25"/>
  <c r="A1173" i="25"/>
  <c r="K1173" i="25"/>
  <c r="N1173" i="25"/>
  <c r="A1174" i="25"/>
  <c r="K1174" i="25"/>
  <c r="N1174" i="25"/>
  <c r="A1175" i="25"/>
  <c r="K1175" i="25"/>
  <c r="N1175" i="25"/>
  <c r="A1176" i="25"/>
  <c r="K1176" i="25"/>
  <c r="N1176" i="25"/>
  <c r="A1177" i="25"/>
  <c r="K1177" i="25"/>
  <c r="N1177" i="25"/>
  <c r="A1178" i="25"/>
  <c r="K1178" i="25"/>
  <c r="N1178" i="25"/>
  <c r="A1179" i="25"/>
  <c r="K1179" i="25"/>
  <c r="N1179" i="25"/>
  <c r="A1180" i="25"/>
  <c r="K1180" i="25"/>
  <c r="N1180" i="25"/>
  <c r="A1181" i="25"/>
  <c r="K1181" i="25"/>
  <c r="N1181" i="25"/>
  <c r="A1182" i="25"/>
  <c r="K1182" i="25"/>
  <c r="N1182" i="25"/>
  <c r="A1183" i="25"/>
  <c r="K1183" i="25"/>
  <c r="N1183" i="25"/>
  <c r="A1184" i="25"/>
  <c r="K1184" i="25"/>
  <c r="N1184" i="25"/>
  <c r="A1185" i="25"/>
  <c r="K1185" i="25"/>
  <c r="N1185" i="25"/>
  <c r="A1186" i="25"/>
  <c r="K1186" i="25"/>
  <c r="N1186" i="25"/>
  <c r="A1187" i="25"/>
  <c r="K1187" i="25"/>
  <c r="N1187" i="25"/>
  <c r="A1188" i="25"/>
  <c r="K1188" i="25"/>
  <c r="N1188" i="25"/>
  <c r="A1189" i="25"/>
  <c r="K1189" i="25"/>
  <c r="N1189" i="25"/>
  <c r="A1190" i="25"/>
  <c r="K1190" i="25"/>
  <c r="N1190" i="25"/>
  <c r="A1191" i="25"/>
  <c r="K1191" i="25"/>
  <c r="N1191" i="25"/>
  <c r="A1192" i="25"/>
  <c r="K1192" i="25"/>
  <c r="N1192" i="25"/>
  <c r="A1193" i="25"/>
  <c r="K1193" i="25"/>
  <c r="N1193" i="25"/>
  <c r="A1194" i="25"/>
  <c r="K1194" i="25"/>
  <c r="N1194" i="25"/>
  <c r="A1195" i="25"/>
  <c r="K1195" i="25"/>
  <c r="N1195" i="25"/>
  <c r="A1196" i="25"/>
  <c r="K1196" i="25"/>
  <c r="N1196" i="25"/>
  <c r="A1197" i="25"/>
  <c r="K1197" i="25"/>
  <c r="N1197" i="25"/>
  <c r="A1198" i="25"/>
  <c r="K1198" i="25"/>
  <c r="N1198" i="25"/>
  <c r="A1199" i="25"/>
  <c r="K1199" i="25"/>
  <c r="N1199" i="25"/>
  <c r="A1200" i="25"/>
  <c r="K1200" i="25"/>
  <c r="N1200" i="25"/>
  <c r="A1201" i="25"/>
  <c r="K1201" i="25"/>
  <c r="N1201" i="25"/>
  <c r="A1202" i="25"/>
  <c r="K1202" i="25"/>
  <c r="N1202" i="25"/>
  <c r="A1203" i="25"/>
  <c r="K1203" i="25"/>
  <c r="N1203" i="25"/>
  <c r="A1204" i="25"/>
  <c r="K1204" i="25"/>
  <c r="N1204" i="25"/>
  <c r="A1205" i="25"/>
  <c r="K1205" i="25"/>
  <c r="N1205" i="25"/>
  <c r="A1206" i="25"/>
  <c r="K1206" i="25"/>
  <c r="N1206" i="25"/>
  <c r="A1207" i="25"/>
  <c r="K1207" i="25"/>
  <c r="N1207" i="25"/>
  <c r="A1208" i="25"/>
  <c r="K1208" i="25"/>
  <c r="N1208" i="25"/>
  <c r="A1209" i="25"/>
  <c r="K1209" i="25"/>
  <c r="N1209" i="25"/>
  <c r="A1210" i="25"/>
  <c r="K1210" i="25"/>
  <c r="N1210" i="25"/>
  <c r="A1211" i="25"/>
  <c r="K1211" i="25"/>
  <c r="N1211" i="25"/>
  <c r="A1212" i="25"/>
  <c r="K1212" i="25"/>
  <c r="N1212" i="25"/>
  <c r="A1213" i="25"/>
  <c r="K1213" i="25"/>
  <c r="N1213" i="25"/>
  <c r="A1214" i="25"/>
  <c r="K1214" i="25"/>
  <c r="N1214" i="25"/>
  <c r="A1215" i="25"/>
  <c r="K1215" i="25"/>
  <c r="N1215" i="25"/>
  <c r="A1216" i="25"/>
  <c r="K1216" i="25"/>
  <c r="N1216" i="25"/>
  <c r="A1217" i="25"/>
  <c r="K1217" i="25"/>
  <c r="N1217" i="25"/>
  <c r="A1218" i="25"/>
  <c r="K1218" i="25"/>
  <c r="N1218" i="25"/>
  <c r="A1219" i="25"/>
  <c r="K1219" i="25"/>
  <c r="N1219" i="25"/>
  <c r="A1220" i="25"/>
  <c r="K1220" i="25"/>
  <c r="N1220" i="25"/>
  <c r="A1221" i="25"/>
  <c r="K1221" i="25"/>
  <c r="N1221" i="25"/>
  <c r="A1222" i="25"/>
  <c r="K1222" i="25"/>
  <c r="N1222" i="25"/>
  <c r="A1223" i="25"/>
  <c r="K1223" i="25"/>
  <c r="N1223" i="25"/>
  <c r="A1224" i="25"/>
  <c r="K1224" i="25"/>
  <c r="N1224" i="25"/>
  <c r="A1225" i="25"/>
  <c r="K1225" i="25"/>
  <c r="N1225" i="25"/>
  <c r="A1226" i="25"/>
  <c r="K1226" i="25"/>
  <c r="N1226" i="25"/>
  <c r="A1227" i="25"/>
  <c r="K1227" i="25"/>
  <c r="N1227" i="25"/>
  <c r="C3" i="24"/>
  <c r="C154" i="18"/>
  <c r="O541" i="25" l="1"/>
  <c r="Q541" i="25" s="1"/>
  <c r="O1094" i="25"/>
  <c r="Q1094" i="25" s="1"/>
  <c r="O923" i="25"/>
  <c r="Q923" i="25" s="1"/>
  <c r="O984" i="25"/>
  <c r="Q984" i="25" s="1"/>
  <c r="O944" i="25"/>
  <c r="Q944" i="25" s="1"/>
  <c r="O1150" i="25"/>
  <c r="Q1150" i="25" s="1"/>
  <c r="O1030" i="25"/>
  <c r="Q1030" i="25" s="1"/>
  <c r="O974" i="25"/>
  <c r="Q974" i="25" s="1"/>
  <c r="O958" i="25"/>
  <c r="Q958" i="25" s="1"/>
  <c r="O910" i="25"/>
  <c r="Q910" i="25" s="1"/>
  <c r="O713" i="25"/>
  <c r="Q713" i="25" s="1"/>
  <c r="O1099" i="25"/>
  <c r="Q1099" i="25" s="1"/>
  <c r="O1141" i="25"/>
  <c r="Q1141" i="25" s="1"/>
  <c r="O228" i="25"/>
  <c r="Q228" i="25" s="1"/>
  <c r="O1078" i="25"/>
  <c r="Q1078" i="25" s="1"/>
  <c r="O1054" i="25"/>
  <c r="Q1054" i="25" s="1"/>
  <c r="O1046" i="25"/>
  <c r="Q1046" i="25" s="1"/>
  <c r="O822" i="25"/>
  <c r="Q822" i="25" s="1"/>
  <c r="O814" i="25"/>
  <c r="Q814" i="25" s="1"/>
  <c r="O758" i="25"/>
  <c r="Q758" i="25" s="1"/>
  <c r="O533" i="25"/>
  <c r="Q533" i="25" s="1"/>
  <c r="O517" i="25"/>
  <c r="Q517" i="25" s="1"/>
  <c r="O509" i="25"/>
  <c r="Q509" i="25" s="1"/>
  <c r="O445" i="25"/>
  <c r="Q445" i="25" s="1"/>
  <c r="O437" i="25"/>
  <c r="Q437" i="25" s="1"/>
  <c r="O429" i="25"/>
  <c r="Q429" i="25" s="1"/>
  <c r="O413" i="25"/>
  <c r="Q413" i="25" s="1"/>
  <c r="O389" i="25"/>
  <c r="Q389" i="25" s="1"/>
  <c r="O309" i="25"/>
  <c r="Q309" i="25" s="1"/>
  <c r="O293" i="25"/>
  <c r="Q293" i="25" s="1"/>
  <c r="O269" i="25"/>
  <c r="Q269" i="25" s="1"/>
  <c r="O261" i="25"/>
  <c r="Q261" i="25" s="1"/>
  <c r="O237" i="25"/>
  <c r="Q237" i="25" s="1"/>
  <c r="O217" i="25"/>
  <c r="Q217" i="25" s="1"/>
  <c r="O1083" i="25"/>
  <c r="Q1083" i="25" s="1"/>
  <c r="O1047" i="25"/>
  <c r="Q1047" i="25" s="1"/>
  <c r="O851" i="25"/>
  <c r="Q851" i="25" s="1"/>
  <c r="O843" i="25"/>
  <c r="Q843" i="25" s="1"/>
  <c r="O827" i="25"/>
  <c r="Q827" i="25" s="1"/>
  <c r="O747" i="25"/>
  <c r="Q747" i="25" s="1"/>
  <c r="O619" i="25"/>
  <c r="Q619" i="25" s="1"/>
  <c r="O494" i="25"/>
  <c r="Q494" i="25" s="1"/>
  <c r="O490" i="25"/>
  <c r="Q490" i="25" s="1"/>
  <c r="O486" i="25"/>
  <c r="Q486" i="25" s="1"/>
  <c r="O482" i="25"/>
  <c r="Q482" i="25" s="1"/>
  <c r="O478" i="25"/>
  <c r="Q478" i="25" s="1"/>
  <c r="O470" i="25"/>
  <c r="Q470" i="25" s="1"/>
  <c r="O466" i="25"/>
  <c r="Q466" i="25" s="1"/>
  <c r="O422" i="25"/>
  <c r="Q422" i="25" s="1"/>
  <c r="O418" i="25"/>
  <c r="Q418" i="25" s="1"/>
  <c r="O398" i="25"/>
  <c r="Q398" i="25" s="1"/>
  <c r="O394" i="25"/>
  <c r="Q394" i="25" s="1"/>
  <c r="O362" i="25"/>
  <c r="Q362" i="25" s="1"/>
  <c r="O358" i="25"/>
  <c r="Q358" i="25" s="1"/>
  <c r="O326" i="25"/>
  <c r="Q326" i="25" s="1"/>
  <c r="O322" i="25"/>
  <c r="Q322" i="25" s="1"/>
  <c r="O318" i="25"/>
  <c r="Q318" i="25" s="1"/>
  <c r="O290" i="25"/>
  <c r="Q290" i="25" s="1"/>
  <c r="O286" i="25"/>
  <c r="Q286" i="25" s="1"/>
  <c r="O282" i="25"/>
  <c r="Q282" i="25" s="1"/>
  <c r="O278" i="25"/>
  <c r="Q278" i="25" s="1"/>
  <c r="O270" i="25"/>
  <c r="Q270" i="25" s="1"/>
  <c r="O234" i="25"/>
  <c r="Q234" i="25" s="1"/>
  <c r="O1214" i="25"/>
  <c r="Q1214" i="25" s="1"/>
  <c r="O1186" i="25"/>
  <c r="Q1186" i="25" s="1"/>
  <c r="O1178" i="25"/>
  <c r="Q1178" i="25" s="1"/>
  <c r="O1162" i="25"/>
  <c r="Q1162" i="25" s="1"/>
  <c r="O1146" i="25"/>
  <c r="Q1146" i="25" s="1"/>
  <c r="O1106" i="25"/>
  <c r="Q1106" i="25" s="1"/>
  <c r="O1040" i="25"/>
  <c r="Q1040" i="25" s="1"/>
  <c r="O1016" i="25"/>
  <c r="Q1016" i="25" s="1"/>
  <c r="O960" i="25"/>
  <c r="Q960" i="25" s="1"/>
  <c r="O952" i="25"/>
  <c r="Q952" i="25" s="1"/>
  <c r="O920" i="25"/>
  <c r="Q920" i="25" s="1"/>
  <c r="O872" i="25"/>
  <c r="Q872" i="25" s="1"/>
  <c r="O856" i="25"/>
  <c r="Q856" i="25" s="1"/>
  <c r="O840" i="25"/>
  <c r="Q840" i="25" s="1"/>
  <c r="O832" i="25"/>
  <c r="Q832" i="25" s="1"/>
  <c r="O824" i="25"/>
  <c r="Q824" i="25" s="1"/>
  <c r="O797" i="25"/>
  <c r="Q797" i="25" s="1"/>
  <c r="O785" i="25"/>
  <c r="Q785" i="25" s="1"/>
  <c r="O769" i="25"/>
  <c r="Q769" i="25" s="1"/>
  <c r="O749" i="25"/>
  <c r="Q749" i="25" s="1"/>
  <c r="O708" i="25"/>
  <c r="Q708" i="25" s="1"/>
  <c r="O684" i="25"/>
  <c r="Q684" i="25" s="1"/>
  <c r="O660" i="25"/>
  <c r="Q660" i="25" s="1"/>
  <c r="O628" i="25"/>
  <c r="Q628" i="25" s="1"/>
  <c r="O621" i="25"/>
  <c r="Q621" i="25" s="1"/>
  <c r="O620" i="25"/>
  <c r="Q620" i="25" s="1"/>
  <c r="O573" i="25"/>
  <c r="Q573" i="25" s="1"/>
  <c r="O1190" i="25"/>
  <c r="Q1190" i="25" s="1"/>
  <c r="O1044" i="25"/>
  <c r="Q1044" i="25" s="1"/>
  <c r="O1224" i="25"/>
  <c r="Q1224" i="25" s="1"/>
  <c r="O1216" i="25"/>
  <c r="Q1216" i="25" s="1"/>
  <c r="O1211" i="25"/>
  <c r="Q1211" i="25" s="1"/>
  <c r="O1203" i="25"/>
  <c r="Q1203" i="25" s="1"/>
  <c r="O1195" i="25"/>
  <c r="Q1195" i="25" s="1"/>
  <c r="O1171" i="25"/>
  <c r="Q1171" i="25" s="1"/>
  <c r="O1147" i="25"/>
  <c r="Q1147" i="25" s="1"/>
  <c r="O993" i="25"/>
  <c r="Q993" i="25" s="1"/>
  <c r="O969" i="25"/>
  <c r="Q969" i="25" s="1"/>
  <c r="O905" i="25"/>
  <c r="Q905" i="25" s="1"/>
  <c r="O836" i="25"/>
  <c r="Q836" i="25" s="1"/>
  <c r="O741" i="25"/>
  <c r="Q741" i="25" s="1"/>
  <c r="O725" i="25"/>
  <c r="Q725" i="25" s="1"/>
  <c r="O717" i="25"/>
  <c r="Q717" i="25" s="1"/>
  <c r="O653" i="25"/>
  <c r="Q653" i="25" s="1"/>
  <c r="O1182" i="25"/>
  <c r="Q1182" i="25" s="1"/>
  <c r="O1166" i="25"/>
  <c r="Q1166" i="25" s="1"/>
  <c r="O1142" i="25"/>
  <c r="Q1142" i="25" s="1"/>
  <c r="O1205" i="25"/>
  <c r="Q1205" i="25" s="1"/>
  <c r="O875" i="25"/>
  <c r="Q875" i="25" s="1"/>
  <c r="O405" i="25"/>
  <c r="Q405" i="25" s="1"/>
  <c r="O1194" i="25"/>
  <c r="Q1194" i="25" s="1"/>
  <c r="O532" i="25"/>
  <c r="Q532" i="25" s="1"/>
  <c r="O316" i="25"/>
  <c r="Q316" i="25" s="1"/>
  <c r="O967" i="25"/>
  <c r="Q967" i="25" s="1"/>
  <c r="O582" i="25"/>
  <c r="Q582" i="25" s="1"/>
  <c r="O566" i="25"/>
  <c r="Q566" i="25" s="1"/>
  <c r="O529" i="25"/>
  <c r="Q529" i="25" s="1"/>
  <c r="O513" i="25"/>
  <c r="Q513" i="25" s="1"/>
  <c r="O465" i="25"/>
  <c r="Q465" i="25" s="1"/>
  <c r="O457" i="25"/>
  <c r="Q457" i="25" s="1"/>
  <c r="O441" i="25"/>
  <c r="Q441" i="25" s="1"/>
  <c r="O433" i="25"/>
  <c r="Q433" i="25" s="1"/>
  <c r="O313" i="25"/>
  <c r="Q313" i="25" s="1"/>
  <c r="O297" i="25"/>
  <c r="Q297" i="25" s="1"/>
  <c r="O265" i="25"/>
  <c r="Q265" i="25" s="1"/>
  <c r="O212" i="25"/>
  <c r="Q212" i="25" s="1"/>
  <c r="O204" i="25"/>
  <c r="Q204" i="25" s="1"/>
  <c r="O1212" i="25"/>
  <c r="Q1212" i="25" s="1"/>
  <c r="O1200" i="25"/>
  <c r="Q1200" i="25" s="1"/>
  <c r="O1135" i="25"/>
  <c r="Q1135" i="25" s="1"/>
  <c r="O1123" i="25"/>
  <c r="Q1123" i="25" s="1"/>
  <c r="O1076" i="25"/>
  <c r="Q1076" i="25" s="1"/>
  <c r="O990" i="25"/>
  <c r="Q990" i="25" s="1"/>
  <c r="O866" i="25"/>
  <c r="Q866" i="25" s="1"/>
  <c r="O845" i="25"/>
  <c r="Q845" i="25" s="1"/>
  <c r="O580" i="25"/>
  <c r="Q580" i="25" s="1"/>
  <c r="O548" i="25"/>
  <c r="Q548" i="25" s="1"/>
  <c r="O511" i="25"/>
  <c r="Q511" i="25" s="1"/>
  <c r="O303" i="25"/>
  <c r="Q303" i="25" s="1"/>
  <c r="O1185" i="25"/>
  <c r="Q1185" i="25" s="1"/>
  <c r="O1144" i="25"/>
  <c r="Q1144" i="25" s="1"/>
  <c r="O1091" i="25"/>
  <c r="Q1091" i="25" s="1"/>
  <c r="O1089" i="25"/>
  <c r="Q1089" i="25" s="1"/>
  <c r="O1027" i="25"/>
  <c r="Q1027" i="25" s="1"/>
  <c r="O1024" i="25"/>
  <c r="Q1024" i="25" s="1"/>
  <c r="O1023" i="25"/>
  <c r="Q1023" i="25" s="1"/>
  <c r="O995" i="25"/>
  <c r="Q995" i="25" s="1"/>
  <c r="O991" i="25"/>
  <c r="Q991" i="25" s="1"/>
  <c r="O983" i="25"/>
  <c r="Q983" i="25" s="1"/>
  <c r="O955" i="25"/>
  <c r="Q955" i="25" s="1"/>
  <c r="O943" i="25"/>
  <c r="Q943" i="25" s="1"/>
  <c r="O935" i="25"/>
  <c r="Q935" i="25" s="1"/>
  <c r="O931" i="25"/>
  <c r="Q931" i="25" s="1"/>
  <c r="O927" i="25"/>
  <c r="Q927" i="25" s="1"/>
  <c r="O911" i="25"/>
  <c r="Q911" i="25" s="1"/>
  <c r="O907" i="25"/>
  <c r="Q907" i="25" s="1"/>
  <c r="O899" i="25"/>
  <c r="Q899" i="25" s="1"/>
  <c r="O883" i="25"/>
  <c r="Q883" i="25" s="1"/>
  <c r="O880" i="25"/>
  <c r="Q880" i="25" s="1"/>
  <c r="O838" i="25"/>
  <c r="Q838" i="25" s="1"/>
  <c r="O830" i="25"/>
  <c r="Q830" i="25" s="1"/>
  <c r="O816" i="25"/>
  <c r="Q816" i="25" s="1"/>
  <c r="O812" i="25"/>
  <c r="Q812" i="25" s="1"/>
  <c r="O800" i="25"/>
  <c r="Q800" i="25" s="1"/>
  <c r="O796" i="25"/>
  <c r="Q796" i="25" s="1"/>
  <c r="O788" i="25"/>
  <c r="Q788" i="25" s="1"/>
  <c r="O784" i="25"/>
  <c r="Q784" i="25" s="1"/>
  <c r="O780" i="25"/>
  <c r="Q780" i="25" s="1"/>
  <c r="O756" i="25"/>
  <c r="Q756" i="25" s="1"/>
  <c r="O748" i="25"/>
  <c r="Q748" i="25" s="1"/>
  <c r="O744" i="25"/>
  <c r="Q744" i="25" s="1"/>
  <c r="O739" i="25"/>
  <c r="Q739" i="25" s="1"/>
  <c r="O723" i="25"/>
  <c r="Q723" i="25" s="1"/>
  <c r="O716" i="25"/>
  <c r="Q716" i="25" s="1"/>
  <c r="O715" i="25"/>
  <c r="Q715" i="25" s="1"/>
  <c r="O711" i="25"/>
  <c r="Q711" i="25" s="1"/>
  <c r="O659" i="25"/>
  <c r="Q659" i="25" s="1"/>
  <c r="O647" i="25"/>
  <c r="Q647" i="25" s="1"/>
  <c r="O644" i="25"/>
  <c r="Q644" i="25" s="1"/>
  <c r="O639" i="25"/>
  <c r="Q639" i="25" s="1"/>
  <c r="O636" i="25"/>
  <c r="Q636" i="25" s="1"/>
  <c r="O605" i="25"/>
  <c r="Q605" i="25" s="1"/>
  <c r="O577" i="25"/>
  <c r="Q577" i="25" s="1"/>
  <c r="O557" i="25"/>
  <c r="Q557" i="25" s="1"/>
  <c r="O553" i="25"/>
  <c r="Q553" i="25" s="1"/>
  <c r="O549" i="25"/>
  <c r="Q549" i="25" s="1"/>
  <c r="O476" i="25"/>
  <c r="Q476" i="25" s="1"/>
  <c r="O468" i="25"/>
  <c r="Q468" i="25" s="1"/>
  <c r="O424" i="25"/>
  <c r="Q424" i="25" s="1"/>
  <c r="O401" i="25"/>
  <c r="Q401" i="25" s="1"/>
  <c r="O349" i="25"/>
  <c r="Q349" i="25" s="1"/>
  <c r="O348" i="25"/>
  <c r="Q348" i="25" s="1"/>
  <c r="O345" i="25"/>
  <c r="Q345" i="25" s="1"/>
  <c r="O341" i="25"/>
  <c r="Q341" i="25" s="1"/>
  <c r="O336" i="25"/>
  <c r="Q336" i="25" s="1"/>
  <c r="O332" i="25"/>
  <c r="Q332" i="25" s="1"/>
  <c r="O329" i="25"/>
  <c r="Q329" i="25" s="1"/>
  <c r="O284" i="25"/>
  <c r="Q284" i="25" s="1"/>
  <c r="O1208" i="25"/>
  <c r="Q1208" i="25" s="1"/>
  <c r="O1160" i="25"/>
  <c r="Q1160" i="25" s="1"/>
  <c r="O1152" i="25"/>
  <c r="Q1152" i="25" s="1"/>
  <c r="O1072" i="25"/>
  <c r="Q1072" i="25" s="1"/>
  <c r="O1052" i="25"/>
  <c r="Q1052" i="25" s="1"/>
  <c r="O1022" i="25"/>
  <c r="Q1022" i="25" s="1"/>
  <c r="O998" i="25"/>
  <c r="Q998" i="25" s="1"/>
  <c r="O986" i="25"/>
  <c r="Q986" i="25" s="1"/>
  <c r="O922" i="25"/>
  <c r="Q922" i="25" s="1"/>
  <c r="O898" i="25"/>
  <c r="Q898" i="25" s="1"/>
  <c r="O878" i="25"/>
  <c r="Q878" i="25" s="1"/>
  <c r="O874" i="25"/>
  <c r="Q874" i="25" s="1"/>
  <c r="O870" i="25"/>
  <c r="Q870" i="25" s="1"/>
  <c r="O678" i="25"/>
  <c r="Q678" i="25" s="1"/>
  <c r="O662" i="25"/>
  <c r="Q662" i="25" s="1"/>
  <c r="O564" i="25"/>
  <c r="Q564" i="25" s="1"/>
  <c r="O523" i="25"/>
  <c r="Q523" i="25" s="1"/>
  <c r="O447" i="25"/>
  <c r="Q447" i="25" s="1"/>
  <c r="O439" i="25"/>
  <c r="Q439" i="25" s="1"/>
  <c r="O239" i="25"/>
  <c r="Q239" i="25" s="1"/>
  <c r="O1154" i="25"/>
  <c r="Q1154" i="25" s="1"/>
  <c r="O1126" i="25"/>
  <c r="Q1126" i="25" s="1"/>
  <c r="O853" i="25"/>
  <c r="Q853" i="25" s="1"/>
  <c r="O848" i="25"/>
  <c r="Q848" i="25" s="1"/>
  <c r="O701" i="25"/>
  <c r="Q701" i="25" s="1"/>
  <c r="O603" i="25"/>
  <c r="Q603" i="25" s="1"/>
  <c r="O571" i="25"/>
  <c r="Q571" i="25" s="1"/>
  <c r="O534" i="25"/>
  <c r="Q534" i="25" s="1"/>
  <c r="O514" i="25"/>
  <c r="Q514" i="25" s="1"/>
  <c r="O510" i="25"/>
  <c r="Q510" i="25" s="1"/>
  <c r="O458" i="25"/>
  <c r="Q458" i="25" s="1"/>
  <c r="O442" i="25"/>
  <c r="Q442" i="25" s="1"/>
  <c r="O414" i="25"/>
  <c r="Q414" i="25" s="1"/>
  <c r="O262" i="25"/>
  <c r="Q262" i="25" s="1"/>
  <c r="O254" i="25"/>
  <c r="Q254" i="25" s="1"/>
  <c r="O246" i="25"/>
  <c r="Q246" i="25" s="1"/>
  <c r="O1170" i="25"/>
  <c r="Q1170" i="25" s="1"/>
  <c r="O1153" i="25"/>
  <c r="Q1153" i="25" s="1"/>
  <c r="O1139" i="25"/>
  <c r="Q1139" i="25" s="1"/>
  <c r="O1134" i="25"/>
  <c r="Q1134" i="25" s="1"/>
  <c r="O1122" i="25"/>
  <c r="Q1122" i="25" s="1"/>
  <c r="O1119" i="25"/>
  <c r="Q1119" i="25" s="1"/>
  <c r="O1118" i="25"/>
  <c r="Q1118" i="25" s="1"/>
  <c r="O1111" i="25"/>
  <c r="Q1111" i="25" s="1"/>
  <c r="O1110" i="25"/>
  <c r="Q1110" i="25" s="1"/>
  <c r="O1102" i="25"/>
  <c r="Q1102" i="25" s="1"/>
  <c r="O1087" i="25"/>
  <c r="Q1087" i="25" s="1"/>
  <c r="O1035" i="25"/>
  <c r="Q1035" i="25" s="1"/>
  <c r="O1009" i="25"/>
  <c r="Q1009" i="25" s="1"/>
  <c r="O1006" i="25"/>
  <c r="Q1006" i="25" s="1"/>
  <c r="O992" i="25"/>
  <c r="Q992" i="25" s="1"/>
  <c r="O987" i="25"/>
  <c r="Q987" i="25" s="1"/>
  <c r="O982" i="25"/>
  <c r="Q982" i="25" s="1"/>
  <c r="O956" i="25"/>
  <c r="Q956" i="25" s="1"/>
  <c r="O947" i="25"/>
  <c r="Q947" i="25" s="1"/>
  <c r="O921" i="25"/>
  <c r="Q921" i="25" s="1"/>
  <c r="O912" i="25"/>
  <c r="Q912" i="25" s="1"/>
  <c r="O904" i="25"/>
  <c r="Q904" i="25" s="1"/>
  <c r="O900" i="25"/>
  <c r="Q900" i="25" s="1"/>
  <c r="O1217" i="25"/>
  <c r="Q1217" i="25" s="1"/>
  <c r="O1201" i="25"/>
  <c r="Q1201" i="25" s="1"/>
  <c r="O1192" i="25"/>
  <c r="Q1192" i="25" s="1"/>
  <c r="O1189" i="25"/>
  <c r="Q1189" i="25" s="1"/>
  <c r="O1177" i="25"/>
  <c r="Q1177" i="25" s="1"/>
  <c r="O1155" i="25"/>
  <c r="Q1155" i="25" s="1"/>
  <c r="O1104" i="25"/>
  <c r="Q1104" i="25" s="1"/>
  <c r="O1103" i="25"/>
  <c r="Q1103" i="25" s="1"/>
  <c r="O1098" i="25"/>
  <c r="Q1098" i="25" s="1"/>
  <c r="O1075" i="25"/>
  <c r="Q1075" i="25" s="1"/>
  <c r="O1067" i="25"/>
  <c r="Q1067" i="25" s="1"/>
  <c r="O1064" i="25"/>
  <c r="Q1064" i="25" s="1"/>
  <c r="O1059" i="25"/>
  <c r="Q1059" i="25" s="1"/>
  <c r="O1056" i="25"/>
  <c r="Q1056" i="25" s="1"/>
  <c r="O1048" i="25"/>
  <c r="Q1048" i="25" s="1"/>
  <c r="O1028" i="25"/>
  <c r="Q1028" i="25" s="1"/>
  <c r="O1019" i="25"/>
  <c r="Q1019" i="25" s="1"/>
  <c r="O1015" i="25"/>
  <c r="Q1015" i="25" s="1"/>
  <c r="O1011" i="25"/>
  <c r="Q1011" i="25" s="1"/>
  <c r="O1008" i="25"/>
  <c r="Q1008" i="25" s="1"/>
  <c r="O1003" i="25"/>
  <c r="Q1003" i="25" s="1"/>
  <c r="O999" i="25"/>
  <c r="Q999" i="25" s="1"/>
  <c r="O976" i="25"/>
  <c r="Q976" i="25" s="1"/>
  <c r="O968" i="25"/>
  <c r="Q968" i="25" s="1"/>
  <c r="O959" i="25"/>
  <c r="Q959" i="25" s="1"/>
  <c r="O953" i="25"/>
  <c r="Q953" i="25" s="1"/>
  <c r="O918" i="25"/>
  <c r="Q918" i="25" s="1"/>
  <c r="O903" i="25"/>
  <c r="Q903" i="25" s="1"/>
  <c r="O894" i="25"/>
  <c r="Q894" i="25" s="1"/>
  <c r="O1227" i="25"/>
  <c r="Q1227" i="25" s="1"/>
  <c r="O1219" i="25"/>
  <c r="Q1219" i="25" s="1"/>
  <c r="O1210" i="25"/>
  <c r="Q1210" i="25" s="1"/>
  <c r="O1202" i="25"/>
  <c r="Q1202" i="25" s="1"/>
  <c r="O1198" i="25"/>
  <c r="Q1198" i="25" s="1"/>
  <c r="O892" i="25"/>
  <c r="Q892" i="25" s="1"/>
  <c r="O884" i="25"/>
  <c r="Q884" i="25" s="1"/>
  <c r="O871" i="25"/>
  <c r="Q871" i="25" s="1"/>
  <c r="O855" i="25"/>
  <c r="Q855" i="25" s="1"/>
  <c r="O852" i="25"/>
  <c r="Q852" i="25" s="1"/>
  <c r="O837" i="25"/>
  <c r="Q837" i="25" s="1"/>
  <c r="O828" i="25"/>
  <c r="Q828" i="25" s="1"/>
  <c r="O821" i="25"/>
  <c r="Q821" i="25" s="1"/>
  <c r="O813" i="25"/>
  <c r="Q813" i="25" s="1"/>
  <c r="O809" i="25"/>
  <c r="Q809" i="25" s="1"/>
  <c r="O808" i="25"/>
  <c r="Q808" i="25" s="1"/>
  <c r="O804" i="25"/>
  <c r="Q804" i="25" s="1"/>
  <c r="O801" i="25"/>
  <c r="Q801" i="25" s="1"/>
  <c r="O795" i="25"/>
  <c r="Q795" i="25" s="1"/>
  <c r="O792" i="25"/>
  <c r="Q792" i="25" s="1"/>
  <c r="O779" i="25"/>
  <c r="Q779" i="25" s="1"/>
  <c r="O776" i="25"/>
  <c r="Q776" i="25" s="1"/>
  <c r="O775" i="25"/>
  <c r="Q775" i="25" s="1"/>
  <c r="O772" i="25"/>
  <c r="Q772" i="25" s="1"/>
  <c r="O768" i="25"/>
  <c r="Q768" i="25" s="1"/>
  <c r="O767" i="25"/>
  <c r="Q767" i="25" s="1"/>
  <c r="O764" i="25"/>
  <c r="Q764" i="25" s="1"/>
  <c r="O724" i="25"/>
  <c r="Q724" i="25" s="1"/>
  <c r="O709" i="25"/>
  <c r="Q709" i="25" s="1"/>
  <c r="O704" i="25"/>
  <c r="Q704" i="25" s="1"/>
  <c r="O692" i="25"/>
  <c r="Q692" i="25" s="1"/>
  <c r="O691" i="25"/>
  <c r="Q691" i="25" s="1"/>
  <c r="O679" i="25"/>
  <c r="Q679" i="25" s="1"/>
  <c r="O651" i="25"/>
  <c r="Q651" i="25" s="1"/>
  <c r="O643" i="25"/>
  <c r="Q643" i="25" s="1"/>
  <c r="O635" i="25"/>
  <c r="Q635" i="25" s="1"/>
  <c r="O630" i="25"/>
  <c r="Q630" i="25" s="1"/>
  <c r="O612" i="25"/>
  <c r="Q612" i="25" s="1"/>
  <c r="O596" i="25"/>
  <c r="Q596" i="25" s="1"/>
  <c r="O595" i="25"/>
  <c r="Q595" i="25" s="1"/>
  <c r="O588" i="25"/>
  <c r="Q588" i="25" s="1"/>
  <c r="O587" i="25"/>
  <c r="Q587" i="25" s="1"/>
  <c r="O561" i="25"/>
  <c r="Q561" i="25" s="1"/>
  <c r="O556" i="25"/>
  <c r="Q556" i="25" s="1"/>
  <c r="O530" i="25"/>
  <c r="Q530" i="25" s="1"/>
  <c r="O527" i="25"/>
  <c r="Q527" i="25" s="1"/>
  <c r="O522" i="25"/>
  <c r="Q522" i="25" s="1"/>
  <c r="O518" i="25"/>
  <c r="Q518" i="25" s="1"/>
  <c r="O498" i="25"/>
  <c r="Q498" i="25" s="1"/>
  <c r="O495" i="25"/>
  <c r="Q495" i="25" s="1"/>
  <c r="O493" i="25"/>
  <c r="Q493" i="25" s="1"/>
  <c r="O481" i="25"/>
  <c r="Q481" i="25" s="1"/>
  <c r="O473" i="25"/>
  <c r="Q473" i="25" s="1"/>
  <c r="O469" i="25"/>
  <c r="Q469" i="25" s="1"/>
  <c r="O464" i="25"/>
  <c r="Q464" i="25" s="1"/>
  <c r="O452" i="25"/>
  <c r="Q452" i="25" s="1"/>
  <c r="O444" i="25"/>
  <c r="Q444" i="25" s="1"/>
  <c r="O440" i="25"/>
  <c r="Q440" i="25" s="1"/>
  <c r="O436" i="25"/>
  <c r="Q436" i="25" s="1"/>
  <c r="O432" i="25"/>
  <c r="Q432" i="25" s="1"/>
  <c r="O427" i="25"/>
  <c r="Q427" i="25" s="1"/>
  <c r="O415" i="25"/>
  <c r="Q415" i="25" s="1"/>
  <c r="O406" i="25"/>
  <c r="Q406" i="25" s="1"/>
  <c r="O402" i="25"/>
  <c r="Q402" i="25" s="1"/>
  <c r="O397" i="25"/>
  <c r="Q397" i="25" s="1"/>
  <c r="O388" i="25"/>
  <c r="Q388" i="25" s="1"/>
  <c r="O373" i="25"/>
  <c r="Q373" i="25" s="1"/>
  <c r="O369" i="25"/>
  <c r="Q369" i="25" s="1"/>
  <c r="O351" i="25"/>
  <c r="Q351" i="25" s="1"/>
  <c r="O327" i="25"/>
  <c r="Q327" i="25" s="1"/>
  <c r="O319" i="25"/>
  <c r="Q319" i="25" s="1"/>
  <c r="O310" i="25"/>
  <c r="Q310" i="25" s="1"/>
  <c r="O277" i="25"/>
  <c r="Q277" i="25" s="1"/>
  <c r="O274" i="25"/>
  <c r="Q274" i="25" s="1"/>
  <c r="O256" i="25"/>
  <c r="Q256" i="25" s="1"/>
  <c r="O252" i="25"/>
  <c r="Q252" i="25" s="1"/>
  <c r="O248" i="25"/>
  <c r="Q248" i="25" s="1"/>
  <c r="O240" i="25"/>
  <c r="Q240" i="25" s="1"/>
  <c r="O236" i="25"/>
  <c r="Q236" i="25" s="1"/>
  <c r="O232" i="25"/>
  <c r="Q232" i="25" s="1"/>
  <c r="O222" i="25"/>
  <c r="Q222" i="25" s="1"/>
  <c r="O214" i="25"/>
  <c r="Q214" i="25" s="1"/>
  <c r="O223" i="25"/>
  <c r="Q223" i="25" s="1"/>
  <c r="O220" i="25"/>
  <c r="Q220" i="25" s="1"/>
  <c r="O215" i="25"/>
  <c r="Q215" i="25" s="1"/>
  <c r="O211" i="25"/>
  <c r="Q211" i="25" s="1"/>
  <c r="O206" i="25"/>
  <c r="Q206" i="25" s="1"/>
  <c r="O203" i="25"/>
  <c r="Q203" i="25" s="1"/>
  <c r="O890" i="25"/>
  <c r="Q890" i="25" s="1"/>
  <c r="O882" i="25"/>
  <c r="Q882" i="25" s="1"/>
  <c r="O811" i="25"/>
  <c r="Q811" i="25" s="1"/>
  <c r="O789" i="25"/>
  <c r="Q789" i="25" s="1"/>
  <c r="O781" i="25"/>
  <c r="Q781" i="25" s="1"/>
  <c r="O757" i="25"/>
  <c r="Q757" i="25" s="1"/>
  <c r="O718" i="25"/>
  <c r="Q718" i="25" s="1"/>
  <c r="O693" i="25"/>
  <c r="Q693" i="25" s="1"/>
  <c r="O669" i="25"/>
  <c r="Q669" i="25" s="1"/>
  <c r="O661" i="25"/>
  <c r="Q661" i="25" s="1"/>
  <c r="O652" i="25"/>
  <c r="Q652" i="25" s="1"/>
  <c r="O645" i="25"/>
  <c r="Q645" i="25" s="1"/>
  <c r="O637" i="25"/>
  <c r="Q637" i="25" s="1"/>
  <c r="O627" i="25"/>
  <c r="Q627" i="25" s="1"/>
  <c r="O606" i="25"/>
  <c r="Q606" i="25" s="1"/>
  <c r="O589" i="25"/>
  <c r="Q589" i="25" s="1"/>
  <c r="O585" i="25"/>
  <c r="Q585" i="25" s="1"/>
  <c r="O581" i="25"/>
  <c r="Q581" i="25" s="1"/>
  <c r="O563" i="25"/>
  <c r="Q563" i="25" s="1"/>
  <c r="O555" i="25"/>
  <c r="Q555" i="25" s="1"/>
  <c r="O550" i="25"/>
  <c r="Q550" i="25" s="1"/>
  <c r="O545" i="25"/>
  <c r="Q545" i="25" s="1"/>
  <c r="O540" i="25"/>
  <c r="Q540" i="25" s="1"/>
  <c r="O512" i="25"/>
  <c r="Q512" i="25" s="1"/>
  <c r="O505" i="25"/>
  <c r="Q505" i="25" s="1"/>
  <c r="O504" i="25"/>
  <c r="Q504" i="25" s="1"/>
  <c r="O491" i="25"/>
  <c r="Q491" i="25" s="1"/>
  <c r="O454" i="25"/>
  <c r="Q454" i="25" s="1"/>
  <c r="O450" i="25"/>
  <c r="Q450" i="25" s="1"/>
  <c r="O434" i="25"/>
  <c r="Q434" i="25" s="1"/>
  <c r="O430" i="25"/>
  <c r="Q430" i="25" s="1"/>
  <c r="O417" i="25"/>
  <c r="Q417" i="25" s="1"/>
  <c r="O412" i="25"/>
  <c r="Q412" i="25" s="1"/>
  <c r="O409" i="25"/>
  <c r="Q409" i="25" s="1"/>
  <c r="O404" i="25"/>
  <c r="Q404" i="25" s="1"/>
  <c r="O386" i="25"/>
  <c r="Q386" i="25" s="1"/>
  <c r="O382" i="25"/>
  <c r="Q382" i="25" s="1"/>
  <c r="O378" i="25"/>
  <c r="Q378" i="25" s="1"/>
  <c r="O370" i="25"/>
  <c r="Q370" i="25" s="1"/>
  <c r="O366" i="25"/>
  <c r="Q366" i="25" s="1"/>
  <c r="O365" i="25"/>
  <c r="Q365" i="25" s="1"/>
  <c r="O357" i="25"/>
  <c r="Q357" i="25" s="1"/>
  <c r="O354" i="25"/>
  <c r="Q354" i="25" s="1"/>
  <c r="O342" i="25"/>
  <c r="Q342" i="25" s="1"/>
  <c r="O338" i="25"/>
  <c r="Q338" i="25" s="1"/>
  <c r="O337" i="25"/>
  <c r="Q337" i="25" s="1"/>
  <c r="O333" i="25"/>
  <c r="Q333" i="25" s="1"/>
  <c r="O330" i="25"/>
  <c r="Q330" i="25" s="1"/>
  <c r="O317" i="25"/>
  <c r="Q317" i="25" s="1"/>
  <c r="O296" i="25"/>
  <c r="Q296" i="25" s="1"/>
  <c r="O292" i="25"/>
  <c r="Q292" i="25" s="1"/>
  <c r="O271" i="25"/>
  <c r="Q271" i="25" s="1"/>
  <c r="O266" i="25"/>
  <c r="Q266" i="25" s="1"/>
  <c r="O259" i="25"/>
  <c r="Q259" i="25" s="1"/>
  <c r="O231" i="25"/>
  <c r="Q231" i="25" s="1"/>
  <c r="O230" i="25"/>
  <c r="Q230" i="25" s="1"/>
  <c r="O1226" i="25"/>
  <c r="Q1226" i="25" s="1"/>
  <c r="O1218" i="25"/>
  <c r="Q1218" i="25" s="1"/>
  <c r="O1187" i="25"/>
  <c r="Q1187" i="25" s="1"/>
  <c r="O1169" i="25"/>
  <c r="Q1169" i="25" s="1"/>
  <c r="O1164" i="25"/>
  <c r="Q1164" i="25" s="1"/>
  <c r="O1128" i="25"/>
  <c r="Q1128" i="25" s="1"/>
  <c r="O1115" i="25"/>
  <c r="Q1115" i="25" s="1"/>
  <c r="O1107" i="25"/>
  <c r="Q1107" i="25" s="1"/>
  <c r="O1092" i="25"/>
  <c r="Q1092" i="25" s="1"/>
  <c r="O1051" i="25"/>
  <c r="Q1051" i="25" s="1"/>
  <c r="O1039" i="25"/>
  <c r="Q1039" i="25" s="1"/>
  <c r="O1031" i="25"/>
  <c r="Q1031" i="25" s="1"/>
  <c r="O1026" i="25"/>
  <c r="Q1026" i="25" s="1"/>
  <c r="O1014" i="25"/>
  <c r="Q1014" i="25" s="1"/>
  <c r="O1001" i="25"/>
  <c r="Q1001" i="25" s="1"/>
  <c r="O979" i="25"/>
  <c r="Q979" i="25" s="1"/>
  <c r="O939" i="25"/>
  <c r="Q939" i="25" s="1"/>
  <c r="O934" i="25"/>
  <c r="Q934" i="25" s="1"/>
  <c r="O929" i="25"/>
  <c r="Q929" i="25" s="1"/>
  <c r="O924" i="25"/>
  <c r="Q924" i="25" s="1"/>
  <c r="O889" i="25"/>
  <c r="Q889" i="25" s="1"/>
  <c r="O876" i="25"/>
  <c r="Q876" i="25" s="1"/>
  <c r="O868" i="25"/>
  <c r="Q868" i="25" s="1"/>
  <c r="O860" i="25"/>
  <c r="Q860" i="25" s="1"/>
  <c r="O847" i="25"/>
  <c r="Q847" i="25" s="1"/>
  <c r="O834" i="25"/>
  <c r="Q834" i="25" s="1"/>
  <c r="O820" i="25"/>
  <c r="Q820" i="25" s="1"/>
  <c r="O798" i="25"/>
  <c r="Q798" i="25" s="1"/>
  <c r="O791" i="25"/>
  <c r="Q791" i="25" s="1"/>
  <c r="O750" i="25"/>
  <c r="Q750" i="25" s="1"/>
  <c r="O743" i="25"/>
  <c r="Q743" i="25" s="1"/>
  <c r="O735" i="25"/>
  <c r="Q735" i="25" s="1"/>
  <c r="O676" i="25"/>
  <c r="Q676" i="25" s="1"/>
  <c r="O673" i="25"/>
  <c r="Q673" i="25" s="1"/>
  <c r="O665" i="25"/>
  <c r="Q665" i="25" s="1"/>
  <c r="O629" i="25"/>
  <c r="Q629" i="25" s="1"/>
  <c r="O614" i="25"/>
  <c r="Q614" i="25" s="1"/>
  <c r="O604" i="25"/>
  <c r="Q604" i="25" s="1"/>
  <c r="O579" i="25"/>
  <c r="Q579" i="25" s="1"/>
  <c r="O569" i="25"/>
  <c r="Q569" i="25" s="1"/>
  <c r="O536" i="25"/>
  <c r="Q536" i="25" s="1"/>
  <c r="O521" i="25"/>
  <c r="Q521" i="25" s="1"/>
  <c r="O508" i="25"/>
  <c r="Q508" i="25" s="1"/>
  <c r="O480" i="25"/>
  <c r="Q480" i="25" s="1"/>
  <c r="O475" i="25"/>
  <c r="Q475" i="25" s="1"/>
  <c r="O461" i="25"/>
  <c r="Q461" i="25" s="1"/>
  <c r="O449" i="25"/>
  <c r="Q449" i="25" s="1"/>
  <c r="O425" i="25"/>
  <c r="Q425" i="25" s="1"/>
  <c r="O387" i="25"/>
  <c r="Q387" i="25" s="1"/>
  <c r="O364" i="25"/>
  <c r="Q364" i="25" s="1"/>
  <c r="O321" i="25"/>
  <c r="Q321" i="25" s="1"/>
  <c r="O306" i="25"/>
  <c r="Q306" i="25" s="1"/>
  <c r="O289" i="25"/>
  <c r="Q289" i="25" s="1"/>
  <c r="O238" i="25"/>
  <c r="Q238" i="25" s="1"/>
  <c r="O233" i="25"/>
  <c r="Q233" i="25" s="1"/>
  <c r="O226" i="25"/>
  <c r="Q226" i="25" s="1"/>
  <c r="O221" i="25"/>
  <c r="Q221" i="25" s="1"/>
  <c r="O216" i="25"/>
  <c r="Q216" i="25" s="1"/>
  <c r="O1184" i="25"/>
  <c r="Q1184" i="25" s="1"/>
  <c r="O1179" i="25"/>
  <c r="Q1179" i="25" s="1"/>
  <c r="O1174" i="25"/>
  <c r="Q1174" i="25" s="1"/>
  <c r="O1161" i="25"/>
  <c r="Q1161" i="25" s="1"/>
  <c r="O1138" i="25"/>
  <c r="Q1138" i="25" s="1"/>
  <c r="O1125" i="25"/>
  <c r="Q1125" i="25" s="1"/>
  <c r="O1120" i="25"/>
  <c r="Q1120" i="25" s="1"/>
  <c r="O1079" i="25"/>
  <c r="Q1079" i="25" s="1"/>
  <c r="O1074" i="25"/>
  <c r="Q1074" i="25" s="1"/>
  <c r="O1041" i="25"/>
  <c r="Q1041" i="25" s="1"/>
  <c r="O971" i="25"/>
  <c r="Q971" i="25" s="1"/>
  <c r="O966" i="25"/>
  <c r="Q966" i="25" s="1"/>
  <c r="O961" i="25"/>
  <c r="Q961" i="25" s="1"/>
  <c r="O954" i="25"/>
  <c r="Q954" i="25" s="1"/>
  <c r="O936" i="25"/>
  <c r="Q936" i="25" s="1"/>
  <c r="O926" i="25"/>
  <c r="Q926" i="25" s="1"/>
  <c r="O919" i="25"/>
  <c r="Q919" i="25" s="1"/>
  <c r="O896" i="25"/>
  <c r="Q896" i="25" s="1"/>
  <c r="O891" i="25"/>
  <c r="Q891" i="25" s="1"/>
  <c r="O886" i="25"/>
  <c r="Q886" i="25" s="1"/>
  <c r="O873" i="25"/>
  <c r="Q873" i="25" s="1"/>
  <c r="O844" i="25"/>
  <c r="Q844" i="25" s="1"/>
  <c r="O805" i="25"/>
  <c r="Q805" i="25" s="1"/>
  <c r="O773" i="25"/>
  <c r="Q773" i="25" s="1"/>
  <c r="O765" i="25"/>
  <c r="Q765" i="25" s="1"/>
  <c r="O755" i="25"/>
  <c r="Q755" i="25" s="1"/>
  <c r="O737" i="25"/>
  <c r="Q737" i="25" s="1"/>
  <c r="O732" i="25"/>
  <c r="Q732" i="25" s="1"/>
  <c r="O686" i="25"/>
  <c r="Q686" i="25" s="1"/>
  <c r="O657" i="25"/>
  <c r="Q657" i="25" s="1"/>
  <c r="O281" i="25"/>
  <c r="Q281" i="25" s="1"/>
  <c r="O276" i="25"/>
  <c r="Q276" i="25" s="1"/>
  <c r="O213" i="25"/>
  <c r="Q213" i="25" s="1"/>
  <c r="O208" i="25"/>
  <c r="Q208" i="25" s="1"/>
  <c r="O1225" i="25"/>
  <c r="Q1225" i="25" s="1"/>
  <c r="O1148" i="25"/>
  <c r="Q1148" i="25" s="1"/>
  <c r="O1130" i="25"/>
  <c r="Q1130" i="25" s="1"/>
  <c r="O1096" i="25"/>
  <c r="Q1096" i="25" s="1"/>
  <c r="O611" i="25"/>
  <c r="Q611" i="25" s="1"/>
  <c r="O601" i="25"/>
  <c r="Q601" i="25" s="1"/>
  <c r="O558" i="25"/>
  <c r="Q558" i="25" s="1"/>
  <c r="O538" i="25"/>
  <c r="Q538" i="25" s="1"/>
  <c r="O528" i="25"/>
  <c r="Q528" i="25" s="1"/>
  <c r="O497" i="25"/>
  <c r="Q497" i="25" s="1"/>
  <c r="O477" i="25"/>
  <c r="Q477" i="25" s="1"/>
  <c r="O474" i="25"/>
  <c r="Q474" i="25" s="1"/>
  <c r="O453" i="25"/>
  <c r="Q453" i="25" s="1"/>
  <c r="O446" i="25"/>
  <c r="Q446" i="25" s="1"/>
  <c r="O340" i="25"/>
  <c r="Q340" i="25" s="1"/>
  <c r="O298" i="25"/>
  <c r="Q298" i="25" s="1"/>
  <c r="O253" i="25"/>
  <c r="Q253" i="25" s="1"/>
  <c r="O245" i="25"/>
  <c r="Q245" i="25" s="1"/>
  <c r="O1209" i="25"/>
  <c r="Q1209" i="25" s="1"/>
  <c r="O1176" i="25"/>
  <c r="Q1176" i="25" s="1"/>
  <c r="O1173" i="25"/>
  <c r="Q1173" i="25" s="1"/>
  <c r="O1168" i="25"/>
  <c r="Q1168" i="25" s="1"/>
  <c r="O1163" i="25"/>
  <c r="Q1163" i="25" s="1"/>
  <c r="O1158" i="25"/>
  <c r="Q1158" i="25" s="1"/>
  <c r="O1114" i="25"/>
  <c r="Q1114" i="25" s="1"/>
  <c r="O1071" i="25"/>
  <c r="Q1071" i="25" s="1"/>
  <c r="O1063" i="25"/>
  <c r="Q1063" i="25" s="1"/>
  <c r="O1055" i="25"/>
  <c r="Q1055" i="25" s="1"/>
  <c r="O1050" i="25"/>
  <c r="Q1050" i="25" s="1"/>
  <c r="O1038" i="25"/>
  <c r="Q1038" i="25" s="1"/>
  <c r="O1018" i="25"/>
  <c r="Q1018" i="25" s="1"/>
  <c r="O1000" i="25"/>
  <c r="Q1000" i="25" s="1"/>
  <c r="O988" i="25"/>
  <c r="Q988" i="25" s="1"/>
  <c r="O951" i="25"/>
  <c r="Q951" i="25" s="1"/>
  <c r="O928" i="25"/>
  <c r="Q928" i="25" s="1"/>
  <c r="O913" i="25"/>
  <c r="Q913" i="25" s="1"/>
  <c r="O888" i="25"/>
  <c r="Q888" i="25" s="1"/>
  <c r="O867" i="25"/>
  <c r="Q867" i="25" s="1"/>
  <c r="O864" i="25"/>
  <c r="Q864" i="25" s="1"/>
  <c r="O846" i="25"/>
  <c r="Q846" i="25" s="1"/>
  <c r="O833" i="25"/>
  <c r="Q833" i="25" s="1"/>
  <c r="O802" i="25"/>
  <c r="Q802" i="25" s="1"/>
  <c r="O790" i="25"/>
  <c r="Q790" i="25" s="1"/>
  <c r="O726" i="25"/>
  <c r="Q726" i="25" s="1"/>
  <c r="O721" i="25"/>
  <c r="Q721" i="25" s="1"/>
  <c r="O703" i="25"/>
  <c r="Q703" i="25" s="1"/>
  <c r="O700" i="25"/>
  <c r="Q700" i="25" s="1"/>
  <c r="O683" i="25"/>
  <c r="Q683" i="25" s="1"/>
  <c r="O680" i="25"/>
  <c r="Q680" i="25" s="1"/>
  <c r="O672" i="25"/>
  <c r="Q672" i="25" s="1"/>
  <c r="O667" i="25"/>
  <c r="Q667" i="25" s="1"/>
  <c r="O664" i="25"/>
  <c r="Q664" i="25" s="1"/>
  <c r="O654" i="25"/>
  <c r="Q654" i="25" s="1"/>
  <c r="O641" i="25"/>
  <c r="Q641" i="25" s="1"/>
  <c r="O633" i="25"/>
  <c r="Q633" i="25" s="1"/>
  <c r="O613" i="25"/>
  <c r="Q613" i="25" s="1"/>
  <c r="O598" i="25"/>
  <c r="Q598" i="25" s="1"/>
  <c r="O593" i="25"/>
  <c r="Q593" i="25" s="1"/>
  <c r="O502" i="25"/>
  <c r="Q502" i="25" s="1"/>
  <c r="O399" i="25"/>
  <c r="Q399" i="25" s="1"/>
  <c r="O1222" i="25"/>
  <c r="Q1222" i="25" s="1"/>
  <c r="O1196" i="25"/>
  <c r="Q1196" i="25" s="1"/>
  <c r="O1145" i="25"/>
  <c r="Q1145" i="25" s="1"/>
  <c r="O1086" i="25"/>
  <c r="Q1086" i="25" s="1"/>
  <c r="O1032" i="25"/>
  <c r="Q1032" i="25" s="1"/>
  <c r="O1020" i="25"/>
  <c r="Q1020" i="25" s="1"/>
  <c r="O895" i="25"/>
  <c r="Q895" i="25" s="1"/>
  <c r="O835" i="25"/>
  <c r="Q835" i="25" s="1"/>
  <c r="O736" i="25"/>
  <c r="Q736" i="25" s="1"/>
  <c r="O731" i="25"/>
  <c r="Q731" i="25" s="1"/>
  <c r="O697" i="25"/>
  <c r="Q697" i="25" s="1"/>
  <c r="O685" i="25"/>
  <c r="Q685" i="25" s="1"/>
  <c r="O565" i="25"/>
  <c r="Q565" i="25" s="1"/>
  <c r="O489" i="25"/>
  <c r="Q489" i="25" s="1"/>
  <c r="O462" i="25"/>
  <c r="Q462" i="25" s="1"/>
  <c r="O426" i="25"/>
  <c r="Q426" i="25" s="1"/>
  <c r="O421" i="25"/>
  <c r="Q421" i="25" s="1"/>
  <c r="O393" i="25"/>
  <c r="Q393" i="25" s="1"/>
  <c r="O383" i="25"/>
  <c r="Q383" i="25" s="1"/>
  <c r="O350" i="25"/>
  <c r="Q350" i="25" s="1"/>
  <c r="O335" i="25"/>
  <c r="Q335" i="25" s="1"/>
  <c r="O305" i="25"/>
  <c r="Q305" i="25" s="1"/>
  <c r="O295" i="25"/>
  <c r="Q295" i="25" s="1"/>
  <c r="O285" i="25"/>
  <c r="Q285" i="25" s="1"/>
  <c r="O268" i="25"/>
  <c r="Q268" i="25" s="1"/>
  <c r="O263" i="25"/>
  <c r="Q263" i="25" s="1"/>
  <c r="O258" i="25"/>
  <c r="Q258" i="25" s="1"/>
  <c r="O250" i="25"/>
  <c r="Q250" i="25" s="1"/>
  <c r="O227" i="25"/>
  <c r="Q227" i="25" s="1"/>
  <c r="O202" i="25"/>
  <c r="Q202" i="25" s="1"/>
  <c r="O1206" i="25"/>
  <c r="Q1206" i="25" s="1"/>
  <c r="O1193" i="25"/>
  <c r="Q1193" i="25" s="1"/>
  <c r="O1157" i="25"/>
  <c r="Q1157" i="25" s="1"/>
  <c r="O1080" i="25"/>
  <c r="Q1080" i="25" s="1"/>
  <c r="O985" i="25"/>
  <c r="Q985" i="25" s="1"/>
  <c r="O975" i="25"/>
  <c r="Q975" i="25" s="1"/>
  <c r="O945" i="25"/>
  <c r="Q945" i="25" s="1"/>
  <c r="O915" i="25"/>
  <c r="Q915" i="25" s="1"/>
  <c r="O879" i="25"/>
  <c r="Q879" i="25" s="1"/>
  <c r="O861" i="25"/>
  <c r="Q861" i="25" s="1"/>
  <c r="O787" i="25"/>
  <c r="Q787" i="25" s="1"/>
  <c r="O761" i="25"/>
  <c r="Q761" i="25" s="1"/>
  <c r="O542" i="25"/>
  <c r="Q542" i="25" s="1"/>
  <c r="O471" i="25"/>
  <c r="Q471" i="25" s="1"/>
  <c r="O385" i="25"/>
  <c r="Q385" i="25" s="1"/>
  <c r="O377" i="25"/>
  <c r="Q377" i="25" s="1"/>
  <c r="O302" i="25"/>
  <c r="Q302" i="25" s="1"/>
  <c r="O244" i="25"/>
  <c r="Q244" i="25" s="1"/>
  <c r="O209" i="25"/>
  <c r="Q209" i="25" s="1"/>
  <c r="O1221" i="25"/>
  <c r="Q1221" i="25" s="1"/>
  <c r="O1180" i="25"/>
  <c r="Q1180" i="25" s="1"/>
  <c r="O1136" i="25"/>
  <c r="Q1136" i="25" s="1"/>
  <c r="O1131" i="25"/>
  <c r="Q1131" i="25" s="1"/>
  <c r="O1121" i="25"/>
  <c r="Q1121" i="25" s="1"/>
  <c r="O1095" i="25"/>
  <c r="Q1095" i="25" s="1"/>
  <c r="O1070" i="25"/>
  <c r="Q1070" i="25" s="1"/>
  <c r="O1062" i="25"/>
  <c r="Q1062" i="25" s="1"/>
  <c r="O1042" i="25"/>
  <c r="Q1042" i="25" s="1"/>
  <c r="O1017" i="25"/>
  <c r="Q1017" i="25" s="1"/>
  <c r="O1007" i="25"/>
  <c r="Q1007" i="25" s="1"/>
  <c r="O977" i="25"/>
  <c r="Q977" i="25" s="1"/>
  <c r="O950" i="25"/>
  <c r="Q950" i="25" s="1"/>
  <c r="O942" i="25"/>
  <c r="Q942" i="25" s="1"/>
  <c r="O937" i="25"/>
  <c r="Q937" i="25" s="1"/>
  <c r="O902" i="25"/>
  <c r="Q902" i="25" s="1"/>
  <c r="O887" i="25"/>
  <c r="Q887" i="25" s="1"/>
  <c r="O863" i="25"/>
  <c r="Q863" i="25" s="1"/>
  <c r="O806" i="25"/>
  <c r="Q806" i="25" s="1"/>
  <c r="O712" i="25"/>
  <c r="Q712" i="25" s="1"/>
  <c r="O707" i="25"/>
  <c r="Q707" i="25" s="1"/>
  <c r="O699" i="25"/>
  <c r="Q699" i="25" s="1"/>
  <c r="O694" i="25"/>
  <c r="Q694" i="25" s="1"/>
  <c r="O648" i="25"/>
  <c r="Q648" i="25" s="1"/>
  <c r="O640" i="25"/>
  <c r="Q640" i="25" s="1"/>
  <c r="O622" i="25"/>
  <c r="Q622" i="25" s="1"/>
  <c r="O597" i="25"/>
  <c r="Q597" i="25" s="1"/>
  <c r="O572" i="25"/>
  <c r="Q572" i="25" s="1"/>
  <c r="O547" i="25"/>
  <c r="Q547" i="25" s="1"/>
  <c r="O539" i="25"/>
  <c r="Q539" i="25" s="1"/>
  <c r="O506" i="25"/>
  <c r="Q506" i="25" s="1"/>
  <c r="O390" i="25"/>
  <c r="Q390" i="25" s="1"/>
  <c r="O314" i="25"/>
  <c r="Q314" i="25" s="1"/>
  <c r="O257" i="25"/>
  <c r="Q257" i="25" s="1"/>
  <c r="O219" i="25"/>
  <c r="Q219" i="25" s="1"/>
  <c r="O1223" i="25"/>
  <c r="Q1223" i="25" s="1"/>
  <c r="O1207" i="25"/>
  <c r="Q1207" i="25" s="1"/>
  <c r="O1191" i="25"/>
  <c r="Q1191" i="25" s="1"/>
  <c r="O1175" i="25"/>
  <c r="Q1175" i="25" s="1"/>
  <c r="O1159" i="25"/>
  <c r="Q1159" i="25" s="1"/>
  <c r="O1143" i="25"/>
  <c r="Q1143" i="25" s="1"/>
  <c r="O1129" i="25"/>
  <c r="Q1129" i="25" s="1"/>
  <c r="O1100" i="25"/>
  <c r="Q1100" i="25" s="1"/>
  <c r="O996" i="25"/>
  <c r="Q996" i="25" s="1"/>
  <c r="O994" i="25"/>
  <c r="Q994" i="25" s="1"/>
  <c r="O964" i="25"/>
  <c r="Q964" i="25" s="1"/>
  <c r="O962" i="25"/>
  <c r="Q962" i="25" s="1"/>
  <c r="O932" i="25"/>
  <c r="Q932" i="25" s="1"/>
  <c r="O930" i="25"/>
  <c r="Q930" i="25" s="1"/>
  <c r="O740" i="25"/>
  <c r="Q740" i="25" s="1"/>
  <c r="O526" i="25"/>
  <c r="Q526" i="25" s="1"/>
  <c r="O1220" i="25"/>
  <c r="Q1220" i="25" s="1"/>
  <c r="O1213" i="25"/>
  <c r="Q1213" i="25" s="1"/>
  <c r="O1204" i="25"/>
  <c r="Q1204" i="25" s="1"/>
  <c r="O1197" i="25"/>
  <c r="Q1197" i="25" s="1"/>
  <c r="O1188" i="25"/>
  <c r="Q1188" i="25" s="1"/>
  <c r="O1181" i="25"/>
  <c r="Q1181" i="25" s="1"/>
  <c r="O1172" i="25"/>
  <c r="Q1172" i="25" s="1"/>
  <c r="O1165" i="25"/>
  <c r="Q1165" i="25" s="1"/>
  <c r="O1156" i="25"/>
  <c r="Q1156" i="25" s="1"/>
  <c r="O1149" i="25"/>
  <c r="Q1149" i="25" s="1"/>
  <c r="O1140" i="25"/>
  <c r="Q1140" i="25" s="1"/>
  <c r="O1133" i="25"/>
  <c r="Q1133" i="25" s="1"/>
  <c r="O1113" i="25"/>
  <c r="Q1113" i="25" s="1"/>
  <c r="O1065" i="25"/>
  <c r="Q1065" i="25" s="1"/>
  <c r="O1004" i="25"/>
  <c r="Q1004" i="25" s="1"/>
  <c r="O1002" i="25"/>
  <c r="Q1002" i="25" s="1"/>
  <c r="O972" i="25"/>
  <c r="Q972" i="25" s="1"/>
  <c r="O970" i="25"/>
  <c r="Q970" i="25" s="1"/>
  <c r="O940" i="25"/>
  <c r="Q940" i="25" s="1"/>
  <c r="O938" i="25"/>
  <c r="Q938" i="25" s="1"/>
  <c r="O908" i="25"/>
  <c r="Q908" i="25" s="1"/>
  <c r="O906" i="25"/>
  <c r="Q906" i="25" s="1"/>
  <c r="O897" i="25"/>
  <c r="Q897" i="25" s="1"/>
  <c r="O675" i="25"/>
  <c r="Q675" i="25" s="1"/>
  <c r="O381" i="25"/>
  <c r="Q381" i="25" s="1"/>
  <c r="O1215" i="25"/>
  <c r="Q1215" i="25" s="1"/>
  <c r="O1199" i="25"/>
  <c r="Q1199" i="25" s="1"/>
  <c r="O1183" i="25"/>
  <c r="Q1183" i="25" s="1"/>
  <c r="O1167" i="25"/>
  <c r="Q1167" i="25" s="1"/>
  <c r="O1151" i="25"/>
  <c r="Q1151" i="25" s="1"/>
  <c r="O1084" i="25"/>
  <c r="Q1084" i="25" s="1"/>
  <c r="O1082" i="25"/>
  <c r="Q1082" i="25" s="1"/>
  <c r="O1073" i="25"/>
  <c r="Q1073" i="25" s="1"/>
  <c r="O1060" i="25"/>
  <c r="Q1060" i="25" s="1"/>
  <c r="O1058" i="25"/>
  <c r="Q1058" i="25" s="1"/>
  <c r="O1049" i="25"/>
  <c r="Q1049" i="25" s="1"/>
  <c r="O1036" i="25"/>
  <c r="Q1036" i="25" s="1"/>
  <c r="O1034" i="25"/>
  <c r="Q1034" i="25" s="1"/>
  <c r="O1025" i="25"/>
  <c r="Q1025" i="25" s="1"/>
  <c r="O1012" i="25"/>
  <c r="Q1012" i="25" s="1"/>
  <c r="O1010" i="25"/>
  <c r="Q1010" i="25" s="1"/>
  <c r="O980" i="25"/>
  <c r="Q980" i="25" s="1"/>
  <c r="O978" i="25"/>
  <c r="Q978" i="25" s="1"/>
  <c r="O948" i="25"/>
  <c r="Q948" i="25" s="1"/>
  <c r="O946" i="25"/>
  <c r="Q946" i="25" s="1"/>
  <c r="O916" i="25"/>
  <c r="Q916" i="25" s="1"/>
  <c r="O914" i="25"/>
  <c r="Q914" i="25" s="1"/>
  <c r="O677" i="25"/>
  <c r="Q677" i="25" s="1"/>
  <c r="O438" i="25"/>
  <c r="Q438" i="25" s="1"/>
  <c r="O1127" i="25"/>
  <c r="Q1127" i="25" s="1"/>
  <c r="O1117" i="25"/>
  <c r="Q1117" i="25" s="1"/>
  <c r="O1112" i="25"/>
  <c r="Q1112" i="25" s="1"/>
  <c r="O1097" i="25"/>
  <c r="Q1097" i="25" s="1"/>
  <c r="O1088" i="25"/>
  <c r="Q1088" i="25" s="1"/>
  <c r="O733" i="25"/>
  <c r="Q733" i="25" s="1"/>
  <c r="O537" i="25"/>
  <c r="Q537" i="25" s="1"/>
  <c r="O1105" i="25"/>
  <c r="Q1105" i="25" s="1"/>
  <c r="O1090" i="25"/>
  <c r="Q1090" i="25" s="1"/>
  <c r="O1081" i="25"/>
  <c r="Q1081" i="25" s="1"/>
  <c r="O1068" i="25"/>
  <c r="Q1068" i="25" s="1"/>
  <c r="O1066" i="25"/>
  <c r="Q1066" i="25" s="1"/>
  <c r="O1057" i="25"/>
  <c r="Q1057" i="25" s="1"/>
  <c r="O1033" i="25"/>
  <c r="Q1033" i="25" s="1"/>
  <c r="O803" i="25"/>
  <c r="Q803" i="25" s="1"/>
  <c r="O668" i="25"/>
  <c r="Q668" i="25" s="1"/>
  <c r="O410" i="25"/>
  <c r="Q410" i="25" s="1"/>
  <c r="O374" i="25"/>
  <c r="Q374" i="25" s="1"/>
  <c r="O334" i="25"/>
  <c r="Q334" i="25" s="1"/>
  <c r="O294" i="25"/>
  <c r="Q294" i="25" s="1"/>
  <c r="O831" i="25"/>
  <c r="Q831" i="25" s="1"/>
  <c r="O799" i="25"/>
  <c r="Q799" i="25" s="1"/>
  <c r="O777" i="25"/>
  <c r="Q777" i="25" s="1"/>
  <c r="O766" i="25"/>
  <c r="Q766" i="25" s="1"/>
  <c r="O759" i="25"/>
  <c r="Q759" i="25" s="1"/>
  <c r="O752" i="25"/>
  <c r="Q752" i="25" s="1"/>
  <c r="O745" i="25"/>
  <c r="Q745" i="25" s="1"/>
  <c r="O729" i="25"/>
  <c r="Q729" i="25" s="1"/>
  <c r="O710" i="25"/>
  <c r="Q710" i="25" s="1"/>
  <c r="O696" i="25"/>
  <c r="Q696" i="25" s="1"/>
  <c r="O689" i="25"/>
  <c r="Q689" i="25" s="1"/>
  <c r="O687" i="25"/>
  <c r="Q687" i="25" s="1"/>
  <c r="O638" i="25"/>
  <c r="Q638" i="25" s="1"/>
  <c r="O631" i="25"/>
  <c r="Q631" i="25" s="1"/>
  <c r="O624" i="25"/>
  <c r="Q624" i="25" s="1"/>
  <c r="O617" i="25"/>
  <c r="Q617" i="25" s="1"/>
  <c r="O615" i="25"/>
  <c r="Q615" i="25" s="1"/>
  <c r="O608" i="25"/>
  <c r="Q608" i="25" s="1"/>
  <c r="O599" i="25"/>
  <c r="Q599" i="25" s="1"/>
  <c r="O592" i="25"/>
  <c r="Q592" i="25" s="1"/>
  <c r="O583" i="25"/>
  <c r="Q583" i="25" s="1"/>
  <c r="O576" i="25"/>
  <c r="Q576" i="25" s="1"/>
  <c r="O567" i="25"/>
  <c r="Q567" i="25" s="1"/>
  <c r="O560" i="25"/>
  <c r="Q560" i="25" s="1"/>
  <c r="O551" i="25"/>
  <c r="Q551" i="25" s="1"/>
  <c r="O544" i="25"/>
  <c r="Q544" i="25" s="1"/>
  <c r="O535" i="25"/>
  <c r="Q535" i="25" s="1"/>
  <c r="O524" i="25"/>
  <c r="Q524" i="25" s="1"/>
  <c r="O499" i="25"/>
  <c r="Q499" i="25" s="1"/>
  <c r="O479" i="25"/>
  <c r="Q479" i="25" s="1"/>
  <c r="O455" i="25"/>
  <c r="Q455" i="25" s="1"/>
  <c r="O428" i="25"/>
  <c r="Q428" i="25" s="1"/>
  <c r="O419" i="25"/>
  <c r="Q419" i="25" s="1"/>
  <c r="O408" i="25"/>
  <c r="Q408" i="25" s="1"/>
  <c r="O379" i="25"/>
  <c r="Q379" i="25" s="1"/>
  <c r="O368" i="25"/>
  <c r="Q368" i="25" s="1"/>
  <c r="O359" i="25"/>
  <c r="Q359" i="25" s="1"/>
  <c r="O343" i="25"/>
  <c r="Q343" i="25" s="1"/>
  <c r="O328" i="25"/>
  <c r="Q328" i="25" s="1"/>
  <c r="O308" i="25"/>
  <c r="Q308" i="25" s="1"/>
  <c r="O283" i="25"/>
  <c r="Q283" i="25" s="1"/>
  <c r="O242" i="25"/>
  <c r="Q242" i="25" s="1"/>
  <c r="O865" i="25"/>
  <c r="Q865" i="25" s="1"/>
  <c r="O841" i="25"/>
  <c r="Q841" i="25" s="1"/>
  <c r="O839" i="25"/>
  <c r="Q839" i="25" s="1"/>
  <c r="O807" i="25"/>
  <c r="Q807" i="25" s="1"/>
  <c r="O742" i="25"/>
  <c r="Q742" i="25" s="1"/>
  <c r="O728" i="25"/>
  <c r="Q728" i="25" s="1"/>
  <c r="O719" i="25"/>
  <c r="Q719" i="25" s="1"/>
  <c r="O705" i="25"/>
  <c r="Q705" i="25" s="1"/>
  <c r="O670" i="25"/>
  <c r="Q670" i="25" s="1"/>
  <c r="O663" i="25"/>
  <c r="Q663" i="25" s="1"/>
  <c r="O656" i="25"/>
  <c r="Q656" i="25" s="1"/>
  <c r="O649" i="25"/>
  <c r="Q649" i="25" s="1"/>
  <c r="O594" i="25"/>
  <c r="Q594" i="25" s="1"/>
  <c r="O578" i="25"/>
  <c r="Q578" i="25" s="1"/>
  <c r="O562" i="25"/>
  <c r="Q562" i="25" s="1"/>
  <c r="O546" i="25"/>
  <c r="Q546" i="25" s="1"/>
  <c r="O519" i="25"/>
  <c r="Q519" i="25" s="1"/>
  <c r="O501" i="25"/>
  <c r="Q501" i="25" s="1"/>
  <c r="O488" i="25"/>
  <c r="Q488" i="25" s="1"/>
  <c r="O472" i="25"/>
  <c r="Q472" i="25" s="1"/>
  <c r="O463" i="25"/>
  <c r="Q463" i="25" s="1"/>
  <c r="O423" i="25"/>
  <c r="Q423" i="25" s="1"/>
  <c r="O403" i="25"/>
  <c r="Q403" i="25" s="1"/>
  <c r="O392" i="25"/>
  <c r="Q392" i="25" s="1"/>
  <c r="O372" i="25"/>
  <c r="Q372" i="25" s="1"/>
  <c r="O363" i="25"/>
  <c r="Q363" i="25" s="1"/>
  <c r="O352" i="25"/>
  <c r="Q352" i="25" s="1"/>
  <c r="O325" i="25"/>
  <c r="Q325" i="25" s="1"/>
  <c r="O312" i="25"/>
  <c r="Q312" i="25" s="1"/>
  <c r="O301" i="25"/>
  <c r="Q301" i="25" s="1"/>
  <c r="O287" i="25"/>
  <c r="Q287" i="25" s="1"/>
  <c r="O260" i="25"/>
  <c r="Q260" i="25" s="1"/>
  <c r="O255" i="25"/>
  <c r="Q255" i="25" s="1"/>
  <c r="O210" i="25"/>
  <c r="Q210" i="25" s="1"/>
  <c r="O854" i="25"/>
  <c r="Q854" i="25" s="1"/>
  <c r="O503" i="25"/>
  <c r="Q503" i="25" s="1"/>
  <c r="O492" i="25"/>
  <c r="Q492" i="25" s="1"/>
  <c r="O407" i="25"/>
  <c r="Q407" i="25" s="1"/>
  <c r="O376" i="25"/>
  <c r="Q376" i="25" s="1"/>
  <c r="O367" i="25"/>
  <c r="Q367" i="25" s="1"/>
  <c r="O205" i="25"/>
  <c r="Q205" i="25" s="1"/>
  <c r="O849" i="25"/>
  <c r="Q849" i="25" s="1"/>
  <c r="O817" i="25"/>
  <c r="Q817" i="25" s="1"/>
  <c r="O815" i="25"/>
  <c r="Q815" i="25" s="1"/>
  <c r="O783" i="25"/>
  <c r="Q783" i="25" s="1"/>
  <c r="O774" i="25"/>
  <c r="Q774" i="25" s="1"/>
  <c r="O760" i="25"/>
  <c r="Q760" i="25" s="1"/>
  <c r="O753" i="25"/>
  <c r="Q753" i="25" s="1"/>
  <c r="O751" i="25"/>
  <c r="Q751" i="25" s="1"/>
  <c r="O702" i="25"/>
  <c r="Q702" i="25" s="1"/>
  <c r="O695" i="25"/>
  <c r="Q695" i="25" s="1"/>
  <c r="O688" i="25"/>
  <c r="Q688" i="25" s="1"/>
  <c r="O681" i="25"/>
  <c r="Q681" i="25" s="1"/>
  <c r="O646" i="25"/>
  <c r="Q646" i="25" s="1"/>
  <c r="O632" i="25"/>
  <c r="Q632" i="25" s="1"/>
  <c r="O625" i="25"/>
  <c r="Q625" i="25" s="1"/>
  <c r="O623" i="25"/>
  <c r="Q623" i="25" s="1"/>
  <c r="O616" i="25"/>
  <c r="Q616" i="25" s="1"/>
  <c r="O609" i="25"/>
  <c r="Q609" i="25" s="1"/>
  <c r="O607" i="25"/>
  <c r="Q607" i="25" s="1"/>
  <c r="O600" i="25"/>
  <c r="Q600" i="25" s="1"/>
  <c r="O591" i="25"/>
  <c r="Q591" i="25" s="1"/>
  <c r="O584" i="25"/>
  <c r="Q584" i="25" s="1"/>
  <c r="O575" i="25"/>
  <c r="Q575" i="25" s="1"/>
  <c r="O568" i="25"/>
  <c r="Q568" i="25" s="1"/>
  <c r="O559" i="25"/>
  <c r="Q559" i="25" s="1"/>
  <c r="O552" i="25"/>
  <c r="Q552" i="25" s="1"/>
  <c r="O543" i="25"/>
  <c r="Q543" i="25" s="1"/>
  <c r="O516" i="25"/>
  <c r="Q516" i="25" s="1"/>
  <c r="O496" i="25"/>
  <c r="Q496" i="25" s="1"/>
  <c r="O485" i="25"/>
  <c r="Q485" i="25" s="1"/>
  <c r="O431" i="25"/>
  <c r="Q431" i="25" s="1"/>
  <c r="O416" i="25"/>
  <c r="Q416" i="25" s="1"/>
  <c r="O356" i="25"/>
  <c r="Q356" i="25" s="1"/>
  <c r="O331" i="25"/>
  <c r="Q331" i="25" s="1"/>
  <c r="O320" i="25"/>
  <c r="Q320" i="25" s="1"/>
  <c r="O291" i="25"/>
  <c r="Q291" i="25" s="1"/>
  <c r="O280" i="25"/>
  <c r="Q280" i="25" s="1"/>
  <c r="O275" i="25"/>
  <c r="Q275" i="25" s="1"/>
  <c r="O273" i="25"/>
  <c r="Q273" i="25" s="1"/>
  <c r="O264" i="25"/>
  <c r="Q264" i="25" s="1"/>
  <c r="O241" i="25"/>
  <c r="Q241" i="25" s="1"/>
  <c r="O225" i="25"/>
  <c r="Q225" i="25" s="1"/>
  <c r="O207" i="25"/>
  <c r="Q207" i="25" s="1"/>
  <c r="O793" i="25"/>
  <c r="Q793" i="25" s="1"/>
  <c r="O525" i="25"/>
  <c r="Q525" i="25" s="1"/>
  <c r="O500" i="25"/>
  <c r="Q500" i="25" s="1"/>
  <c r="O448" i="25"/>
  <c r="Q448" i="25" s="1"/>
  <c r="O420" i="25"/>
  <c r="Q420" i="25" s="1"/>
  <c r="O396" i="25"/>
  <c r="Q396" i="25" s="1"/>
  <c r="O391" i="25"/>
  <c r="Q391" i="25" s="1"/>
  <c r="O380" i="25"/>
  <c r="Q380" i="25" s="1"/>
  <c r="O371" i="25"/>
  <c r="Q371" i="25" s="1"/>
  <c r="O360" i="25"/>
  <c r="Q360" i="25" s="1"/>
  <c r="O344" i="25"/>
  <c r="Q344" i="25" s="1"/>
  <c r="O324" i="25"/>
  <c r="Q324" i="25" s="1"/>
  <c r="O311" i="25"/>
  <c r="Q311" i="25" s="1"/>
  <c r="O300" i="25"/>
  <c r="Q300" i="25" s="1"/>
  <c r="O218" i="25"/>
  <c r="Q218" i="25" s="1"/>
  <c r="O881" i="25"/>
  <c r="Q881" i="25" s="1"/>
  <c r="O825" i="25"/>
  <c r="Q825" i="25" s="1"/>
  <c r="O823" i="25"/>
  <c r="Q823" i="25" s="1"/>
  <c r="O734" i="25"/>
  <c r="Q734" i="25" s="1"/>
  <c r="O727" i="25"/>
  <c r="Q727" i="25" s="1"/>
  <c r="O720" i="25"/>
  <c r="Q720" i="25" s="1"/>
  <c r="O655" i="25"/>
  <c r="Q655" i="25" s="1"/>
  <c r="O602" i="25"/>
  <c r="Q602" i="25" s="1"/>
  <c r="O586" i="25"/>
  <c r="Q586" i="25" s="1"/>
  <c r="O570" i="25"/>
  <c r="Q570" i="25" s="1"/>
  <c r="O554" i="25"/>
  <c r="Q554" i="25" s="1"/>
  <c r="O456" i="25"/>
  <c r="Q456" i="25" s="1"/>
  <c r="O411" i="25"/>
  <c r="Q411" i="25" s="1"/>
  <c r="O400" i="25"/>
  <c r="Q400" i="25" s="1"/>
  <c r="O384" i="25"/>
  <c r="Q384" i="25" s="1"/>
  <c r="O375" i="25"/>
  <c r="Q375" i="25" s="1"/>
  <c r="O353" i="25"/>
  <c r="Q353" i="25" s="1"/>
  <c r="O346" i="25"/>
  <c r="Q346" i="25" s="1"/>
  <c r="O247" i="25"/>
  <c r="Q247" i="25" s="1"/>
  <c r="O857" i="25"/>
  <c r="Q857" i="25" s="1"/>
  <c r="O782" i="25"/>
  <c r="Q782" i="25" s="1"/>
  <c r="O671" i="25"/>
  <c r="Q671" i="25" s="1"/>
  <c r="O590" i="25"/>
  <c r="Q590" i="25" s="1"/>
  <c r="O574" i="25"/>
  <c r="Q574" i="25" s="1"/>
  <c r="O520" i="25"/>
  <c r="Q520" i="25" s="1"/>
  <c r="O484" i="25"/>
  <c r="Q484" i="25" s="1"/>
  <c r="O460" i="25"/>
  <c r="Q460" i="25" s="1"/>
  <c r="O339" i="25"/>
  <c r="Q339" i="25" s="1"/>
  <c r="O315" i="25"/>
  <c r="Q315" i="25" s="1"/>
  <c r="O304" i="25"/>
  <c r="Q304" i="25" s="1"/>
  <c r="O288" i="25"/>
  <c r="Q288" i="25" s="1"/>
  <c r="O279" i="25"/>
  <c r="Q279" i="25" s="1"/>
  <c r="O272" i="25"/>
  <c r="Q272" i="25" s="1"/>
  <c r="O249" i="25"/>
  <c r="Q249" i="25" s="1"/>
  <c r="O229" i="25"/>
  <c r="Q229" i="25" s="1"/>
  <c r="O224" i="25"/>
  <c r="Q224" i="25" s="1"/>
  <c r="O1124" i="25"/>
  <c r="Q1124" i="25" s="1"/>
  <c r="O1077" i="25"/>
  <c r="Q1077" i="25" s="1"/>
  <c r="O1045" i="25"/>
  <c r="Q1045" i="25" s="1"/>
  <c r="O1013" i="25"/>
  <c r="Q1013" i="25" s="1"/>
  <c r="O981" i="25"/>
  <c r="Q981" i="25" s="1"/>
  <c r="O949" i="25"/>
  <c r="Q949" i="25" s="1"/>
  <c r="O917" i="25"/>
  <c r="Q917" i="25" s="1"/>
  <c r="O885" i="25"/>
  <c r="Q885" i="25" s="1"/>
  <c r="O1137" i="25"/>
  <c r="Q1137" i="25" s="1"/>
  <c r="O1109" i="25"/>
  <c r="Q1109" i="25" s="1"/>
  <c r="O1116" i="25"/>
  <c r="Q1116" i="25" s="1"/>
  <c r="O1101" i="25"/>
  <c r="Q1101" i="25" s="1"/>
  <c r="O1093" i="25"/>
  <c r="Q1093" i="25" s="1"/>
  <c r="O1085" i="25"/>
  <c r="Q1085" i="25" s="1"/>
  <c r="O1053" i="25"/>
  <c r="Q1053" i="25" s="1"/>
  <c r="O1021" i="25"/>
  <c r="Q1021" i="25" s="1"/>
  <c r="O989" i="25"/>
  <c r="Q989" i="25" s="1"/>
  <c r="O957" i="25"/>
  <c r="Q957" i="25" s="1"/>
  <c r="O925" i="25"/>
  <c r="Q925" i="25" s="1"/>
  <c r="O893" i="25"/>
  <c r="Q893" i="25" s="1"/>
  <c r="O1108" i="25"/>
  <c r="Q1108" i="25" s="1"/>
  <c r="O1061" i="25"/>
  <c r="Q1061" i="25" s="1"/>
  <c r="O1029" i="25"/>
  <c r="Q1029" i="25" s="1"/>
  <c r="O997" i="25"/>
  <c r="Q997" i="25" s="1"/>
  <c r="O965" i="25"/>
  <c r="Q965" i="25" s="1"/>
  <c r="O933" i="25"/>
  <c r="Q933" i="25" s="1"/>
  <c r="O901" i="25"/>
  <c r="Q901" i="25" s="1"/>
  <c r="O869" i="25"/>
  <c r="Q869" i="25" s="1"/>
  <c r="O1132" i="25"/>
  <c r="Q1132" i="25" s="1"/>
  <c r="O1069" i="25"/>
  <c r="Q1069" i="25" s="1"/>
  <c r="O1037" i="25"/>
  <c r="Q1037" i="25" s="1"/>
  <c r="O1005" i="25"/>
  <c r="Q1005" i="25" s="1"/>
  <c r="O973" i="25"/>
  <c r="Q973" i="25" s="1"/>
  <c r="O941" i="25"/>
  <c r="Q941" i="25" s="1"/>
  <c r="O909" i="25"/>
  <c r="Q909" i="25" s="1"/>
  <c r="O877" i="25"/>
  <c r="Q877" i="25" s="1"/>
  <c r="O850" i="25"/>
  <c r="Q850" i="25" s="1"/>
  <c r="O818" i="25"/>
  <c r="Q818" i="25" s="1"/>
  <c r="O786" i="25"/>
  <c r="Q786" i="25" s="1"/>
  <c r="O862" i="25"/>
  <c r="Q862" i="25" s="1"/>
  <c r="O858" i="25"/>
  <c r="Q858" i="25" s="1"/>
  <c r="O826" i="25"/>
  <c r="Q826" i="25" s="1"/>
  <c r="O794" i="25"/>
  <c r="Q794" i="25" s="1"/>
  <c r="O770" i="25"/>
  <c r="Q770" i="25" s="1"/>
  <c r="O754" i="25"/>
  <c r="Q754" i="25" s="1"/>
  <c r="O738" i="25"/>
  <c r="Q738" i="25" s="1"/>
  <c r="O722" i="25"/>
  <c r="Q722" i="25" s="1"/>
  <c r="O706" i="25"/>
  <c r="Q706" i="25" s="1"/>
  <c r="O690" i="25"/>
  <c r="Q690" i="25" s="1"/>
  <c r="O674" i="25"/>
  <c r="Q674" i="25" s="1"/>
  <c r="O658" i="25"/>
  <c r="Q658" i="25" s="1"/>
  <c r="O642" i="25"/>
  <c r="Q642" i="25" s="1"/>
  <c r="O626" i="25"/>
  <c r="Q626" i="25" s="1"/>
  <c r="O610" i="25"/>
  <c r="Q610" i="25" s="1"/>
  <c r="O778" i="25"/>
  <c r="Q778" i="25" s="1"/>
  <c r="O842" i="25"/>
  <c r="Q842" i="25" s="1"/>
  <c r="O810" i="25"/>
  <c r="Q810" i="25" s="1"/>
  <c r="O762" i="25"/>
  <c r="Q762" i="25" s="1"/>
  <c r="O746" i="25"/>
  <c r="Q746" i="25" s="1"/>
  <c r="O730" i="25"/>
  <c r="Q730" i="25" s="1"/>
  <c r="O714" i="25"/>
  <c r="Q714" i="25" s="1"/>
  <c r="O698" i="25"/>
  <c r="Q698" i="25" s="1"/>
  <c r="O682" i="25"/>
  <c r="Q682" i="25" s="1"/>
  <c r="O666" i="25"/>
  <c r="Q666" i="25" s="1"/>
  <c r="O650" i="25"/>
  <c r="Q650" i="25" s="1"/>
  <c r="O634" i="25"/>
  <c r="Q634" i="25" s="1"/>
  <c r="O618" i="25"/>
  <c r="Q618" i="25" s="1"/>
  <c r="O531" i="25"/>
  <c r="Q531" i="25" s="1"/>
  <c r="O515" i="25"/>
  <c r="Q515" i="25" s="1"/>
  <c r="O443" i="25"/>
  <c r="Q443" i="25" s="1"/>
  <c r="O347" i="25"/>
  <c r="Q347" i="25" s="1"/>
  <c r="O307" i="25"/>
  <c r="Q307" i="25" s="1"/>
  <c r="O235" i="25"/>
  <c r="Q235" i="25" s="1"/>
  <c r="O451" i="25"/>
  <c r="Q451" i="25" s="1"/>
  <c r="O395" i="25"/>
  <c r="Q395" i="25" s="1"/>
  <c r="O483" i="25"/>
  <c r="Q483" i="25" s="1"/>
  <c r="O459" i="25"/>
  <c r="Q459" i="25" s="1"/>
  <c r="O355" i="25"/>
  <c r="Q355" i="25" s="1"/>
  <c r="O243" i="25"/>
  <c r="Q243" i="25" s="1"/>
  <c r="O507" i="25"/>
  <c r="Q507" i="25" s="1"/>
  <c r="O467" i="25"/>
  <c r="Q467" i="25" s="1"/>
  <c r="O323" i="25"/>
  <c r="Q323" i="25" s="1"/>
  <c r="O299" i="25"/>
  <c r="Q299" i="25" s="1"/>
  <c r="O435" i="25"/>
  <c r="Q435" i="25" s="1"/>
  <c r="O267" i="25"/>
  <c r="Q267" i="25" s="1"/>
  <c r="O251" i="25"/>
  <c r="Q251" i="25" s="1"/>
  <c r="M154" i="18"/>
  <c r="G154" i="18"/>
  <c r="F154" i="18"/>
  <c r="E154" i="18"/>
  <c r="D154" i="18"/>
  <c r="I154" i="18"/>
  <c r="J154" i="18"/>
  <c r="C1" i="18"/>
  <c r="B16" i="12"/>
  <c r="M113" i="18"/>
  <c r="M49" i="18"/>
  <c r="M9" i="18" s="1"/>
  <c r="K154" i="18" l="1"/>
  <c r="H154" i="18"/>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N79" i="25"/>
  <c r="N80" i="25"/>
  <c r="N81" i="25"/>
  <c r="N82" i="25"/>
  <c r="N83" i="25"/>
  <c r="N84" i="25"/>
  <c r="N85" i="25"/>
  <c r="N86" i="25"/>
  <c r="N87" i="25"/>
  <c r="N88" i="25"/>
  <c r="N89" i="25"/>
  <c r="N90" i="25"/>
  <c r="N91" i="25"/>
  <c r="N92" i="25"/>
  <c r="N93" i="25"/>
  <c r="N94" i="25"/>
  <c r="N95" i="25"/>
  <c r="N96" i="25"/>
  <c r="N97" i="25"/>
  <c r="N98" i="25"/>
  <c r="N99" i="25"/>
  <c r="N100" i="25"/>
  <c r="N101" i="25"/>
  <c r="N102" i="25"/>
  <c r="N103" i="25"/>
  <c r="N104" i="25"/>
  <c r="N105" i="25"/>
  <c r="N106" i="25"/>
  <c r="N107" i="25"/>
  <c r="N108" i="25"/>
  <c r="N109" i="25"/>
  <c r="N110" i="25"/>
  <c r="N111" i="25"/>
  <c r="N112" i="25"/>
  <c r="N113" i="25"/>
  <c r="N114" i="25"/>
  <c r="N115" i="25"/>
  <c r="N116" i="25"/>
  <c r="N117" i="25"/>
  <c r="N118" i="25"/>
  <c r="N119" i="25"/>
  <c r="N120" i="25"/>
  <c r="N121" i="25"/>
  <c r="N122" i="25"/>
  <c r="N123" i="25"/>
  <c r="N124" i="25"/>
  <c r="N125" i="25"/>
  <c r="N126" i="25"/>
  <c r="N127" i="25"/>
  <c r="N128" i="25"/>
  <c r="N129" i="25"/>
  <c r="N130" i="25"/>
  <c r="N131" i="25"/>
  <c r="N132" i="25"/>
  <c r="N133" i="25"/>
  <c r="N134" i="25"/>
  <c r="N135" i="25"/>
  <c r="N136" i="25"/>
  <c r="N137" i="25"/>
  <c r="N138" i="25"/>
  <c r="N139" i="25"/>
  <c r="N140" i="25"/>
  <c r="N141" i="25"/>
  <c r="N142" i="25"/>
  <c r="N143" i="25"/>
  <c r="N144" i="25"/>
  <c r="N145" i="25"/>
  <c r="N146" i="25"/>
  <c r="N147" i="25"/>
  <c r="N148" i="25"/>
  <c r="N149" i="25"/>
  <c r="N150" i="25"/>
  <c r="N151" i="25"/>
  <c r="N152" i="25"/>
  <c r="N153" i="25"/>
  <c r="N154" i="25"/>
  <c r="N155" i="25"/>
  <c r="N156" i="25"/>
  <c r="N157" i="25"/>
  <c r="N158" i="25"/>
  <c r="N159" i="25"/>
  <c r="N160" i="25"/>
  <c r="N161" i="25"/>
  <c r="N162" i="25"/>
  <c r="N163" i="25"/>
  <c r="N164" i="25"/>
  <c r="N165" i="25"/>
  <c r="N166" i="25"/>
  <c r="N167" i="25"/>
  <c r="N168" i="25"/>
  <c r="N169" i="25"/>
  <c r="N170" i="25"/>
  <c r="N171" i="25"/>
  <c r="N172" i="25"/>
  <c r="N173" i="25"/>
  <c r="N174" i="25"/>
  <c r="N175" i="25"/>
  <c r="N176" i="25"/>
  <c r="N177" i="25"/>
  <c r="N178" i="25"/>
  <c r="N179" i="25"/>
  <c r="N180" i="25"/>
  <c r="N181" i="25"/>
  <c r="N182" i="25"/>
  <c r="N183" i="25"/>
  <c r="N184" i="25"/>
  <c r="N185" i="25"/>
  <c r="N186" i="25"/>
  <c r="N187" i="25"/>
  <c r="N188" i="25"/>
  <c r="N189" i="25"/>
  <c r="N190" i="25"/>
  <c r="N191" i="25"/>
  <c r="N192" i="25"/>
  <c r="N193" i="25"/>
  <c r="N194" i="25"/>
  <c r="N195" i="25"/>
  <c r="N196" i="25"/>
  <c r="N197" i="25"/>
  <c r="N198" i="25"/>
  <c r="N199" i="25"/>
  <c r="N200" i="25"/>
  <c r="N201" i="25"/>
  <c r="K6" i="25"/>
  <c r="K7" i="25"/>
  <c r="K8" i="25"/>
  <c r="K9" i="25"/>
  <c r="K10" i="25"/>
  <c r="K11" i="25"/>
  <c r="K12" i="25"/>
  <c r="K13" i="25"/>
  <c r="K14" i="25"/>
  <c r="K15" i="25"/>
  <c r="K16" i="25"/>
  <c r="K17" i="25"/>
  <c r="K18" i="25"/>
  <c r="K19" i="25"/>
  <c r="K20" i="25"/>
  <c r="O20" i="25" s="1"/>
  <c r="Q20" i="25" s="1"/>
  <c r="K21" i="25"/>
  <c r="K22" i="25"/>
  <c r="K23" i="25"/>
  <c r="K24" i="25"/>
  <c r="K25" i="25"/>
  <c r="K26" i="25"/>
  <c r="K27" i="25"/>
  <c r="K28" i="25"/>
  <c r="O28" i="25" s="1"/>
  <c r="Q28" i="25" s="1"/>
  <c r="K29" i="25"/>
  <c r="K30" i="25"/>
  <c r="K31" i="25"/>
  <c r="K32" i="25"/>
  <c r="K33" i="25"/>
  <c r="K34" i="25"/>
  <c r="K35" i="25"/>
  <c r="K36" i="25"/>
  <c r="O36" i="25" s="1"/>
  <c r="Q36" i="25" s="1"/>
  <c r="K37" i="25"/>
  <c r="K38" i="25"/>
  <c r="K39" i="25"/>
  <c r="K40" i="25"/>
  <c r="K41" i="25"/>
  <c r="K42" i="25"/>
  <c r="K43" i="25"/>
  <c r="K44" i="25"/>
  <c r="K45" i="25"/>
  <c r="O45" i="25" s="1"/>
  <c r="Q45" i="25" s="1"/>
  <c r="K46" i="25"/>
  <c r="K47" i="25"/>
  <c r="O47" i="25" s="1"/>
  <c r="Q47" i="25" s="1"/>
  <c r="K48" i="25"/>
  <c r="K49" i="25"/>
  <c r="K50" i="25"/>
  <c r="K51" i="25"/>
  <c r="K52" i="25"/>
  <c r="K53" i="25"/>
  <c r="K54" i="25"/>
  <c r="K55" i="25"/>
  <c r="O55" i="25" s="1"/>
  <c r="Q55" i="25" s="1"/>
  <c r="K56" i="25"/>
  <c r="K57" i="25"/>
  <c r="K58" i="25"/>
  <c r="K59" i="25"/>
  <c r="K60" i="25"/>
  <c r="K61" i="25"/>
  <c r="O61" i="25" s="1"/>
  <c r="Q61" i="25" s="1"/>
  <c r="K62" i="25"/>
  <c r="K63" i="25"/>
  <c r="K64" i="25"/>
  <c r="K65" i="25"/>
  <c r="K66" i="25"/>
  <c r="K67" i="25"/>
  <c r="K68" i="25"/>
  <c r="K69" i="25"/>
  <c r="O69" i="25" s="1"/>
  <c r="Q69" i="25" s="1"/>
  <c r="K70" i="25"/>
  <c r="K71" i="25"/>
  <c r="O71" i="25" s="1"/>
  <c r="Q71" i="25" s="1"/>
  <c r="K72" i="25"/>
  <c r="K73" i="25"/>
  <c r="K74" i="25"/>
  <c r="K75" i="25"/>
  <c r="K76" i="25"/>
  <c r="K77" i="25"/>
  <c r="O77" i="25" s="1"/>
  <c r="Q77" i="25" s="1"/>
  <c r="K78" i="25"/>
  <c r="K79" i="25"/>
  <c r="O79" i="25" s="1"/>
  <c r="Q79" i="25" s="1"/>
  <c r="K80" i="25"/>
  <c r="K81" i="25"/>
  <c r="K82" i="25"/>
  <c r="K83" i="25"/>
  <c r="K84" i="25"/>
  <c r="O84" i="25" s="1"/>
  <c r="Q84" i="25" s="1"/>
  <c r="K85" i="25"/>
  <c r="K86" i="25"/>
  <c r="K87" i="25"/>
  <c r="O87" i="25" s="1"/>
  <c r="Q87" i="25" s="1"/>
  <c r="K88" i="25"/>
  <c r="K89" i="25"/>
  <c r="K90" i="25"/>
  <c r="K91" i="25"/>
  <c r="K92" i="25"/>
  <c r="O92" i="25" s="1"/>
  <c r="Q92" i="25" s="1"/>
  <c r="K93" i="25"/>
  <c r="O93" i="25" s="1"/>
  <c r="Q93" i="25" s="1"/>
  <c r="K94" i="25"/>
  <c r="K95" i="25"/>
  <c r="K96" i="25"/>
  <c r="K97" i="25"/>
  <c r="K98" i="25"/>
  <c r="K99" i="25"/>
  <c r="K100" i="25"/>
  <c r="O100" i="25" s="1"/>
  <c r="Q100" i="25" s="1"/>
  <c r="K101" i="25"/>
  <c r="O101" i="25" s="1"/>
  <c r="Q101" i="25" s="1"/>
  <c r="K102" i="25"/>
  <c r="K103" i="25"/>
  <c r="O103" i="25" s="1"/>
  <c r="Q103" i="25" s="1"/>
  <c r="K104" i="25"/>
  <c r="K105" i="25"/>
  <c r="K106" i="25"/>
  <c r="K107" i="25"/>
  <c r="K108" i="25"/>
  <c r="K109" i="25"/>
  <c r="O109" i="25" s="1"/>
  <c r="Q109" i="25" s="1"/>
  <c r="K110" i="25"/>
  <c r="K111" i="25"/>
  <c r="O111" i="25" s="1"/>
  <c r="Q111" i="25" s="1"/>
  <c r="K112" i="25"/>
  <c r="K113" i="25"/>
  <c r="K114" i="25"/>
  <c r="K115" i="25"/>
  <c r="K116" i="25"/>
  <c r="O116" i="25" s="1"/>
  <c r="Q116" i="25" s="1"/>
  <c r="K117" i="25"/>
  <c r="K118" i="25"/>
  <c r="K119" i="25"/>
  <c r="O119" i="25" s="1"/>
  <c r="Q119" i="25" s="1"/>
  <c r="K120" i="25"/>
  <c r="K121" i="25"/>
  <c r="K122" i="25"/>
  <c r="K123" i="25"/>
  <c r="K124" i="25"/>
  <c r="O124" i="25" s="1"/>
  <c r="Q124" i="25" s="1"/>
  <c r="K125" i="25"/>
  <c r="O125" i="25" s="1"/>
  <c r="Q125" i="25" s="1"/>
  <c r="K126" i="25"/>
  <c r="K127" i="25"/>
  <c r="K128" i="25"/>
  <c r="K129" i="25"/>
  <c r="K130" i="25"/>
  <c r="K131" i="25"/>
  <c r="K132" i="25"/>
  <c r="O132" i="25" s="1"/>
  <c r="Q132" i="25" s="1"/>
  <c r="K133" i="25"/>
  <c r="O133" i="25" s="1"/>
  <c r="Q133" i="25" s="1"/>
  <c r="K134" i="25"/>
  <c r="K135" i="25"/>
  <c r="O135" i="25" s="1"/>
  <c r="Q135" i="25" s="1"/>
  <c r="K136" i="25"/>
  <c r="K137" i="25"/>
  <c r="K138" i="25"/>
  <c r="K139" i="25"/>
  <c r="K140" i="25"/>
  <c r="K141" i="25"/>
  <c r="O141" i="25" s="1"/>
  <c r="Q141" i="25" s="1"/>
  <c r="K142" i="25"/>
  <c r="K143" i="25"/>
  <c r="K144" i="25"/>
  <c r="K145" i="25"/>
  <c r="K146" i="25"/>
  <c r="K147" i="25"/>
  <c r="K148" i="25"/>
  <c r="O148" i="25" s="1"/>
  <c r="Q148" i="25" s="1"/>
  <c r="K149" i="25"/>
  <c r="K150" i="25"/>
  <c r="K151" i="25"/>
  <c r="O151" i="25" s="1"/>
  <c r="Q151" i="25" s="1"/>
  <c r="K152" i="25"/>
  <c r="K153" i="25"/>
  <c r="K154" i="25"/>
  <c r="K155" i="25"/>
  <c r="K156" i="25"/>
  <c r="O156" i="25" s="1"/>
  <c r="Q156" i="25" s="1"/>
  <c r="K157" i="25"/>
  <c r="O157" i="25" s="1"/>
  <c r="Q157" i="25" s="1"/>
  <c r="K158" i="25"/>
  <c r="K159" i="25"/>
  <c r="K160" i="25"/>
  <c r="K161" i="25"/>
  <c r="K162" i="25"/>
  <c r="K163" i="25"/>
  <c r="K164" i="25"/>
  <c r="O164" i="25" s="1"/>
  <c r="Q164" i="25" s="1"/>
  <c r="K165" i="25"/>
  <c r="O165" i="25" s="1"/>
  <c r="Q165" i="25" s="1"/>
  <c r="K166" i="25"/>
  <c r="K167" i="25"/>
  <c r="O167" i="25" s="1"/>
  <c r="Q167" i="25" s="1"/>
  <c r="K168" i="25"/>
  <c r="K169" i="25"/>
  <c r="K170" i="25"/>
  <c r="K171" i="25"/>
  <c r="K172" i="25"/>
  <c r="K173" i="25"/>
  <c r="O173" i="25" s="1"/>
  <c r="Q173" i="25" s="1"/>
  <c r="K174" i="25"/>
  <c r="K175" i="25"/>
  <c r="O175" i="25" s="1"/>
  <c r="Q175" i="25" s="1"/>
  <c r="K176" i="25"/>
  <c r="K177" i="25"/>
  <c r="K178" i="25"/>
  <c r="K179" i="25"/>
  <c r="K180" i="25"/>
  <c r="K181" i="25"/>
  <c r="K182" i="25"/>
  <c r="K183" i="25"/>
  <c r="O183" i="25" s="1"/>
  <c r="Q183" i="25" s="1"/>
  <c r="K184" i="25"/>
  <c r="K185" i="25"/>
  <c r="K186" i="25"/>
  <c r="K187" i="25"/>
  <c r="K188" i="25"/>
  <c r="K189" i="25"/>
  <c r="O189" i="25" s="1"/>
  <c r="Q189" i="25" s="1"/>
  <c r="K190" i="25"/>
  <c r="K191" i="25"/>
  <c r="K192" i="25"/>
  <c r="K193" i="25"/>
  <c r="K194" i="25"/>
  <c r="K195" i="25"/>
  <c r="K196" i="25"/>
  <c r="K197" i="25"/>
  <c r="O197" i="25" s="1"/>
  <c r="Q197" i="25" s="1"/>
  <c r="K198" i="25"/>
  <c r="K199" i="25"/>
  <c r="O199" i="25" s="1"/>
  <c r="Q199" i="25" s="1"/>
  <c r="K200" i="25"/>
  <c r="K201"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5" i="25"/>
  <c r="K5" i="25"/>
  <c r="O39" i="25" l="1"/>
  <c r="Q39" i="25" s="1"/>
  <c r="O23" i="25"/>
  <c r="Q23" i="25" s="1"/>
  <c r="O7" i="25"/>
  <c r="Q7" i="25" s="1"/>
  <c r="B10" i="26" s="1"/>
  <c r="O195" i="25"/>
  <c r="Q195" i="25" s="1"/>
  <c r="O179" i="25"/>
  <c r="Q179" i="25" s="1"/>
  <c r="O171" i="25"/>
  <c r="Q171" i="25" s="1"/>
  <c r="O163" i="25"/>
  <c r="Q163" i="25" s="1"/>
  <c r="O147" i="25"/>
  <c r="Q147" i="25" s="1"/>
  <c r="O139" i="25"/>
  <c r="Q139" i="25" s="1"/>
  <c r="O131" i="25"/>
  <c r="Q131" i="25" s="1"/>
  <c r="O115" i="25"/>
  <c r="Q115" i="25" s="1"/>
  <c r="O107" i="25"/>
  <c r="Q107" i="25" s="1"/>
  <c r="O99" i="25"/>
  <c r="Q99" i="25" s="1"/>
  <c r="O83" i="25"/>
  <c r="Q83" i="25" s="1"/>
  <c r="O75" i="25"/>
  <c r="Q75" i="25" s="1"/>
  <c r="O67" i="25"/>
  <c r="Q67" i="25" s="1"/>
  <c r="O51" i="25"/>
  <c r="Q51" i="25" s="1"/>
  <c r="O43" i="25"/>
  <c r="Q43" i="25" s="1"/>
  <c r="O35" i="25"/>
  <c r="Q35" i="25" s="1"/>
  <c r="O19" i="25"/>
  <c r="Q19" i="25" s="1"/>
  <c r="O11" i="25"/>
  <c r="Q11" i="25" s="1"/>
  <c r="B9" i="26" s="1"/>
  <c r="O194" i="25"/>
  <c r="Q194" i="25" s="1"/>
  <c r="O186" i="25"/>
  <c r="Q186" i="25" s="1"/>
  <c r="O178" i="25"/>
  <c r="Q178" i="25" s="1"/>
  <c r="O170" i="25"/>
  <c r="Q170" i="25" s="1"/>
  <c r="O162" i="25"/>
  <c r="Q162" i="25" s="1"/>
  <c r="O154" i="25"/>
  <c r="Q154" i="25" s="1"/>
  <c r="O146" i="25"/>
  <c r="Q146" i="25" s="1"/>
  <c r="O138" i="25"/>
  <c r="Q138" i="25" s="1"/>
  <c r="O130" i="25"/>
  <c r="Q130" i="25" s="1"/>
  <c r="O122" i="25"/>
  <c r="Q122" i="25" s="1"/>
  <c r="O114" i="25"/>
  <c r="Q114" i="25" s="1"/>
  <c r="O82" i="25"/>
  <c r="Q82" i="25" s="1"/>
  <c r="O74" i="25"/>
  <c r="Q74" i="25" s="1"/>
  <c r="O66" i="25"/>
  <c r="Q66" i="25" s="1"/>
  <c r="O58" i="25"/>
  <c r="Q58" i="25" s="1"/>
  <c r="O50" i="25"/>
  <c r="Q50" i="25" s="1"/>
  <c r="O42" i="25"/>
  <c r="Q42" i="25" s="1"/>
  <c r="O34" i="25"/>
  <c r="Q34" i="25" s="1"/>
  <c r="O26" i="25"/>
  <c r="Q26" i="25" s="1"/>
  <c r="O18" i="25"/>
  <c r="Q18" i="25" s="1"/>
  <c r="O10" i="25"/>
  <c r="Q10" i="25" s="1"/>
  <c r="N154" i="18"/>
  <c r="L154" i="18"/>
  <c r="O80" i="25"/>
  <c r="Q80" i="25" s="1"/>
  <c r="O64" i="25"/>
  <c r="Q64" i="25" s="1"/>
  <c r="O56" i="25"/>
  <c r="Q56" i="25" s="1"/>
  <c r="O48" i="25"/>
  <c r="Q48" i="25" s="1"/>
  <c r="O32" i="25"/>
  <c r="Q32" i="25" s="1"/>
  <c r="O24" i="25"/>
  <c r="Q24" i="25" s="1"/>
  <c r="O16" i="25"/>
  <c r="Q16" i="25" s="1"/>
  <c r="O198" i="25"/>
  <c r="Q198" i="25" s="1"/>
  <c r="O190" i="25"/>
  <c r="Q190" i="25" s="1"/>
  <c r="O182" i="25"/>
  <c r="Q182" i="25" s="1"/>
  <c r="O174" i="25"/>
  <c r="Q174" i="25" s="1"/>
  <c r="O142" i="25"/>
  <c r="Q142" i="25" s="1"/>
  <c r="O134" i="25"/>
  <c r="Q134" i="25" s="1"/>
  <c r="O126" i="25"/>
  <c r="Q126" i="25" s="1"/>
  <c r="O118" i="25"/>
  <c r="Q118" i="25" s="1"/>
  <c r="O110" i="25"/>
  <c r="Q110" i="25" s="1"/>
  <c r="O102" i="25"/>
  <c r="Q102" i="25" s="1"/>
  <c r="O94" i="25"/>
  <c r="Q94" i="25" s="1"/>
  <c r="O86" i="25"/>
  <c r="Q86" i="25" s="1"/>
  <c r="O78" i="25"/>
  <c r="Q78" i="25" s="1"/>
  <c r="O70" i="25"/>
  <c r="Q70" i="25" s="1"/>
  <c r="O62" i="25"/>
  <c r="Q62" i="25" s="1"/>
  <c r="O54" i="25"/>
  <c r="Q54" i="25" s="1"/>
  <c r="O46" i="25"/>
  <c r="Q46" i="25" s="1"/>
  <c r="O14" i="25"/>
  <c r="Q14" i="25" s="1"/>
  <c r="O6" i="25"/>
  <c r="Q6" i="25" s="1"/>
  <c r="O201" i="25"/>
  <c r="Q201" i="25" s="1"/>
  <c r="O185" i="25"/>
  <c r="Q185" i="25" s="1"/>
  <c r="O169" i="25"/>
  <c r="Q169" i="25" s="1"/>
  <c r="O161" i="25"/>
  <c r="Q161" i="25" s="1"/>
  <c r="O145" i="25"/>
  <c r="Q145" i="25" s="1"/>
  <c r="O137" i="25"/>
  <c r="Q137" i="25" s="1"/>
  <c r="O129" i="25"/>
  <c r="Q129" i="25" s="1"/>
  <c r="O121" i="25"/>
  <c r="Q121" i="25" s="1"/>
  <c r="O105" i="25"/>
  <c r="Q105" i="25" s="1"/>
  <c r="O97" i="25"/>
  <c r="Q97" i="25" s="1"/>
  <c r="O89" i="25"/>
  <c r="Q89" i="25" s="1"/>
  <c r="O193" i="25"/>
  <c r="Q193" i="25" s="1"/>
  <c r="O177" i="25"/>
  <c r="Q177" i="25" s="1"/>
  <c r="O153" i="25"/>
  <c r="Q153" i="25" s="1"/>
  <c r="O81" i="25"/>
  <c r="Q81" i="25" s="1"/>
  <c r="O73" i="25"/>
  <c r="Q73" i="25" s="1"/>
  <c r="O65" i="25"/>
  <c r="Q65" i="25" s="1"/>
  <c r="O57" i="25"/>
  <c r="Q57" i="25" s="1"/>
  <c r="O49" i="25"/>
  <c r="Q49" i="25" s="1"/>
  <c r="O41" i="25"/>
  <c r="Q41" i="25" s="1"/>
  <c r="O33" i="25"/>
  <c r="Q33" i="25" s="1"/>
  <c r="O25" i="25"/>
  <c r="Q25" i="25" s="1"/>
  <c r="O17" i="25"/>
  <c r="Q17" i="25" s="1"/>
  <c r="O9" i="25"/>
  <c r="Q9" i="25" s="1"/>
  <c r="O192" i="25"/>
  <c r="Q192" i="25" s="1"/>
  <c r="O184" i="25"/>
  <c r="Q184" i="25" s="1"/>
  <c r="O176" i="25"/>
  <c r="Q176" i="25" s="1"/>
  <c r="O160" i="25"/>
  <c r="Q160" i="25" s="1"/>
  <c r="O152" i="25"/>
  <c r="Q152" i="25" s="1"/>
  <c r="O144" i="25"/>
  <c r="Q144" i="25" s="1"/>
  <c r="O128" i="25"/>
  <c r="Q128" i="25" s="1"/>
  <c r="O120" i="25"/>
  <c r="Q120" i="25" s="1"/>
  <c r="O112" i="25"/>
  <c r="Q112" i="25" s="1"/>
  <c r="O96" i="25"/>
  <c r="Q96" i="25" s="1"/>
  <c r="O88" i="25"/>
  <c r="Q88" i="25" s="1"/>
  <c r="O37" i="25"/>
  <c r="Q37" i="25" s="1"/>
  <c r="O29" i="25"/>
  <c r="Q29" i="25" s="1"/>
  <c r="O13" i="25"/>
  <c r="Q13" i="25" s="1"/>
  <c r="O113" i="25"/>
  <c r="Q113" i="25" s="1"/>
  <c r="O5" i="25"/>
  <c r="Q5" i="25" s="1"/>
  <c r="O143" i="25"/>
  <c r="Q143" i="25" s="1"/>
  <c r="O15" i="25"/>
  <c r="Q15" i="25" s="1"/>
  <c r="O166" i="25"/>
  <c r="Q166" i="25" s="1"/>
  <c r="O158" i="25"/>
  <c r="Q158" i="25" s="1"/>
  <c r="O150" i="25"/>
  <c r="Q150" i="25" s="1"/>
  <c r="O38" i="25"/>
  <c r="Q38" i="25" s="1"/>
  <c r="O30" i="25"/>
  <c r="Q30" i="25" s="1"/>
  <c r="O22" i="25"/>
  <c r="Q22" i="25" s="1"/>
  <c r="O196" i="25"/>
  <c r="Q196" i="25" s="1"/>
  <c r="O188" i="25"/>
  <c r="Q188" i="25" s="1"/>
  <c r="O180" i="25"/>
  <c r="Q180" i="25" s="1"/>
  <c r="O68" i="25"/>
  <c r="Q68" i="25" s="1"/>
  <c r="O60" i="25"/>
  <c r="Q60" i="25" s="1"/>
  <c r="O52" i="25"/>
  <c r="Q52" i="25" s="1"/>
  <c r="O106" i="25"/>
  <c r="Q106" i="25" s="1"/>
  <c r="O98" i="25"/>
  <c r="Q98" i="25" s="1"/>
  <c r="O90" i="25"/>
  <c r="Q90" i="25" s="1"/>
  <c r="O172" i="25"/>
  <c r="Q172" i="25" s="1"/>
  <c r="O140" i="25"/>
  <c r="Q140" i="25" s="1"/>
  <c r="O76" i="25"/>
  <c r="Q76" i="25" s="1"/>
  <c r="O44" i="25"/>
  <c r="Q44" i="25" s="1"/>
  <c r="O187" i="25"/>
  <c r="Q187" i="25" s="1"/>
  <c r="O155" i="25"/>
  <c r="Q155" i="25" s="1"/>
  <c r="O123" i="25"/>
  <c r="Q123" i="25" s="1"/>
  <c r="O91" i="25"/>
  <c r="Q91" i="25" s="1"/>
  <c r="O59" i="25"/>
  <c r="Q59" i="25" s="1"/>
  <c r="O27" i="25"/>
  <c r="Q27" i="25" s="1"/>
  <c r="O108" i="25"/>
  <c r="Q108" i="25" s="1"/>
  <c r="O12" i="25"/>
  <c r="Q12" i="25" s="1"/>
  <c r="O200" i="25"/>
  <c r="Q200" i="25" s="1"/>
  <c r="O168" i="25"/>
  <c r="Q168" i="25" s="1"/>
  <c r="O136" i="25"/>
  <c r="Q136" i="25" s="1"/>
  <c r="O104" i="25"/>
  <c r="Q104" i="25" s="1"/>
  <c r="O72" i="25"/>
  <c r="Q72" i="25" s="1"/>
  <c r="O40" i="25"/>
  <c r="Q40" i="25" s="1"/>
  <c r="O8" i="25"/>
  <c r="Q8" i="25" s="1"/>
  <c r="O191" i="25"/>
  <c r="Q191" i="25" s="1"/>
  <c r="O159" i="25"/>
  <c r="Q159" i="25" s="1"/>
  <c r="O127" i="25"/>
  <c r="Q127" i="25" s="1"/>
  <c r="O95" i="25"/>
  <c r="Q95" i="25" s="1"/>
  <c r="O63" i="25"/>
  <c r="Q63" i="25" s="1"/>
  <c r="O31" i="25"/>
  <c r="Q31" i="25" s="1"/>
  <c r="O181" i="25"/>
  <c r="Q181" i="25" s="1"/>
  <c r="O149" i="25"/>
  <c r="Q149" i="25" s="1"/>
  <c r="O117" i="25"/>
  <c r="Q117" i="25" s="1"/>
  <c r="O85" i="25"/>
  <c r="Q85" i="25" s="1"/>
  <c r="O53" i="25"/>
  <c r="Q53" i="25" s="1"/>
  <c r="O21" i="25"/>
  <c r="Q21" i="25" s="1"/>
  <c r="C9" i="26" l="1"/>
  <c r="B6" i="26"/>
  <c r="B16" i="26" s="1"/>
  <c r="C6" i="26"/>
  <c r="C7" i="26"/>
  <c r="C10" i="26"/>
  <c r="C18" i="26" s="1"/>
  <c r="B18" i="26"/>
  <c r="F7" i="24"/>
  <c r="F8" i="24"/>
  <c r="E18" i="12"/>
  <c r="E17" i="12"/>
  <c r="E16" i="12"/>
  <c r="C18" i="12"/>
  <c r="C17" i="12"/>
  <c r="B18" i="12"/>
  <c r="B17" i="12"/>
  <c r="C2" i="18"/>
  <c r="K150" i="18"/>
  <c r="EQ11" i="21" s="1"/>
  <c r="K149" i="18"/>
  <c r="H150" i="18"/>
  <c r="EQ8" i="21" s="1"/>
  <c r="H149" i="18"/>
  <c r="D148" i="18"/>
  <c r="E148" i="18"/>
  <c r="EO5" i="21" s="1"/>
  <c r="F148" i="18"/>
  <c r="EO6" i="21" s="1"/>
  <c r="G148" i="18"/>
  <c r="EO7" i="21" s="1"/>
  <c r="I148" i="18"/>
  <c r="EO9" i="21" s="1"/>
  <c r="J148" i="18"/>
  <c r="EO10" i="21" s="1"/>
  <c r="M148" i="18"/>
  <c r="EO13" i="21" s="1"/>
  <c r="K146" i="18"/>
  <c r="EM11" i="21" s="1"/>
  <c r="K145" i="18"/>
  <c r="EL11" i="21" s="1"/>
  <c r="H146" i="18"/>
  <c r="EM8" i="21" s="1"/>
  <c r="H145" i="18"/>
  <c r="I144" i="18"/>
  <c r="J144" i="18"/>
  <c r="EK10" i="21" s="1"/>
  <c r="M144" i="18"/>
  <c r="EK13" i="21" s="1"/>
  <c r="D144" i="18"/>
  <c r="EK4" i="21" s="1"/>
  <c r="E144" i="18"/>
  <c r="F144" i="18"/>
  <c r="EK6" i="21" s="1"/>
  <c r="G144" i="18"/>
  <c r="C144" i="18"/>
  <c r="EK3" i="21" s="1"/>
  <c r="EC11" i="21"/>
  <c r="K135" i="18"/>
  <c r="EB11" i="21" s="1"/>
  <c r="K134" i="18"/>
  <c r="EA11" i="21" s="1"/>
  <c r="K133" i="18"/>
  <c r="DZ11" i="21" s="1"/>
  <c r="K129" i="18"/>
  <c r="K130" i="18"/>
  <c r="DW11" i="21" s="1"/>
  <c r="K128" i="18"/>
  <c r="DU11" i="21" s="1"/>
  <c r="H135" i="18"/>
  <c r="H134" i="18"/>
  <c r="EA8" i="21" s="1"/>
  <c r="H133" i="18"/>
  <c r="H129" i="18"/>
  <c r="DV8" i="21" s="1"/>
  <c r="H130" i="18"/>
  <c r="M132" i="18"/>
  <c r="DY13" i="21" s="1"/>
  <c r="J132" i="18"/>
  <c r="DY10" i="21" s="1"/>
  <c r="I132" i="18"/>
  <c r="DY9" i="21" s="1"/>
  <c r="D132" i="18"/>
  <c r="DY4" i="21" s="1"/>
  <c r="E132" i="18"/>
  <c r="DY5" i="21" s="1"/>
  <c r="F132" i="18"/>
  <c r="DY6" i="21" s="1"/>
  <c r="G132" i="18"/>
  <c r="DY7" i="21" s="1"/>
  <c r="M127" i="18"/>
  <c r="J127" i="18"/>
  <c r="I127" i="18"/>
  <c r="D127" i="18"/>
  <c r="E127" i="18"/>
  <c r="F127" i="18"/>
  <c r="EU6" i="21"/>
  <c r="G127" i="18"/>
  <c r="DT7" i="21" s="1"/>
  <c r="C127" i="18"/>
  <c r="E38" i="18"/>
  <c r="AI5" i="21" s="1"/>
  <c r="C38" i="18"/>
  <c r="AI3" i="21" s="1"/>
  <c r="BL14" i="23"/>
  <c r="Q14" i="23"/>
  <c r="BP13" i="23"/>
  <c r="BO13" i="23"/>
  <c r="BN13" i="23"/>
  <c r="BM13" i="23"/>
  <c r="BL13" i="23"/>
  <c r="BJ13" i="23"/>
  <c r="BI13" i="23"/>
  <c r="BH13" i="23"/>
  <c r="BG13" i="23"/>
  <c r="BF13" i="23"/>
  <c r="BE13" i="23"/>
  <c r="BD13" i="23"/>
  <c r="BC13" i="23"/>
  <c r="BB13" i="23"/>
  <c r="BA13" i="23"/>
  <c r="AZ13" i="23"/>
  <c r="AY13" i="23"/>
  <c r="AX13" i="23"/>
  <c r="AV13" i="23"/>
  <c r="AU13" i="23"/>
  <c r="AT13" i="23"/>
  <c r="AS13" i="23"/>
  <c r="AR13" i="23"/>
  <c r="AQ13" i="23"/>
  <c r="AO13" i="23"/>
  <c r="AN13" i="23"/>
  <c r="AM13" i="23"/>
  <c r="AL13" i="23"/>
  <c r="AK13" i="23"/>
  <c r="AJ13" i="23"/>
  <c r="AG13" i="23"/>
  <c r="AF13" i="23"/>
  <c r="AE13" i="23"/>
  <c r="AD13" i="23"/>
  <c r="AC13" i="23"/>
  <c r="AB13" i="23"/>
  <c r="AA13" i="23"/>
  <c r="Y13" i="23"/>
  <c r="X13" i="23"/>
  <c r="W13" i="23"/>
  <c r="V13" i="23"/>
  <c r="U13" i="23"/>
  <c r="T13" i="23"/>
  <c r="Q13" i="23"/>
  <c r="P13" i="23"/>
  <c r="O13" i="23"/>
  <c r="N13" i="23"/>
  <c r="M13" i="23"/>
  <c r="L13" i="23"/>
  <c r="K13" i="23"/>
  <c r="J13" i="23"/>
  <c r="I13" i="23"/>
  <c r="BN12" i="23"/>
  <c r="BM12" i="23"/>
  <c r="BL12" i="23"/>
  <c r="Q12" i="23"/>
  <c r="BP11" i="23"/>
  <c r="BO11" i="23"/>
  <c r="BN11" i="23"/>
  <c r="BM11" i="23"/>
  <c r="BL11" i="23"/>
  <c r="Q11" i="23"/>
  <c r="BP10" i="23"/>
  <c r="BO10" i="23"/>
  <c r="BN10" i="23"/>
  <c r="BM10" i="23"/>
  <c r="BL10" i="23"/>
  <c r="BJ10" i="23"/>
  <c r="BI10" i="23"/>
  <c r="BH10" i="23"/>
  <c r="BG10" i="23"/>
  <c r="BF10" i="23"/>
  <c r="BE10" i="23"/>
  <c r="BD10" i="23"/>
  <c r="BC10" i="23"/>
  <c r="BB10" i="23"/>
  <c r="BA10" i="23"/>
  <c r="AZ10" i="23"/>
  <c r="AY10" i="23"/>
  <c r="AX10" i="23"/>
  <c r="AV10" i="23"/>
  <c r="AU10" i="23"/>
  <c r="AT10" i="23"/>
  <c r="AS10" i="23"/>
  <c r="AR10" i="23"/>
  <c r="AQ10" i="23"/>
  <c r="AO10" i="23"/>
  <c r="AN10" i="23"/>
  <c r="AM10" i="23"/>
  <c r="AL10" i="23"/>
  <c r="AK10" i="23"/>
  <c r="AJ10" i="23"/>
  <c r="AG10" i="23"/>
  <c r="AF10" i="23"/>
  <c r="AE10" i="23"/>
  <c r="AD10" i="23"/>
  <c r="AC10" i="23"/>
  <c r="AB10" i="23"/>
  <c r="AA10" i="23"/>
  <c r="Y10" i="23"/>
  <c r="X10" i="23"/>
  <c r="W10" i="23"/>
  <c r="V10" i="23"/>
  <c r="U10" i="23"/>
  <c r="T10" i="23"/>
  <c r="Q10" i="23"/>
  <c r="P10" i="23"/>
  <c r="O10" i="23"/>
  <c r="N10" i="23"/>
  <c r="M10" i="23"/>
  <c r="L10" i="23"/>
  <c r="K10" i="23"/>
  <c r="J10" i="23"/>
  <c r="I10" i="23"/>
  <c r="BP9" i="23"/>
  <c r="BO9" i="23"/>
  <c r="BN9" i="23"/>
  <c r="BM9" i="23"/>
  <c r="BL9" i="23"/>
  <c r="BJ9" i="23"/>
  <c r="BI9" i="23"/>
  <c r="BH9" i="23"/>
  <c r="BG9" i="23"/>
  <c r="BF9" i="23"/>
  <c r="BE9" i="23"/>
  <c r="BD9" i="23"/>
  <c r="BC9" i="23"/>
  <c r="BB9" i="23"/>
  <c r="BA9" i="23"/>
  <c r="AZ9" i="23"/>
  <c r="AY9" i="23"/>
  <c r="AX9" i="23"/>
  <c r="AV9" i="23"/>
  <c r="AU9" i="23"/>
  <c r="AT9" i="23"/>
  <c r="AS9" i="23"/>
  <c r="AR9" i="23"/>
  <c r="AQ9" i="23"/>
  <c r="AO9" i="23"/>
  <c r="AN9" i="23"/>
  <c r="AM9" i="23"/>
  <c r="AL9" i="23"/>
  <c r="AK9" i="23"/>
  <c r="AJ9" i="23"/>
  <c r="AG9" i="23"/>
  <c r="AF9" i="23"/>
  <c r="AE9" i="23"/>
  <c r="AD9" i="23"/>
  <c r="AC9" i="23"/>
  <c r="AB9" i="23"/>
  <c r="AA9" i="23"/>
  <c r="Y9" i="23"/>
  <c r="X9" i="23"/>
  <c r="W9" i="23"/>
  <c r="V9" i="23"/>
  <c r="U9" i="23"/>
  <c r="T9" i="23"/>
  <c r="Q9" i="23"/>
  <c r="P9" i="23"/>
  <c r="O9" i="23"/>
  <c r="N9" i="23"/>
  <c r="M9" i="23"/>
  <c r="L9" i="23"/>
  <c r="K9" i="23"/>
  <c r="J9" i="23"/>
  <c r="I9" i="23"/>
  <c r="BP8" i="23"/>
  <c r="BO8" i="23"/>
  <c r="BN8" i="23"/>
  <c r="BM8" i="23"/>
  <c r="BL8" i="23"/>
  <c r="Q8" i="23"/>
  <c r="BP7" i="23"/>
  <c r="BO7" i="23"/>
  <c r="BN7" i="23"/>
  <c r="BM7" i="23"/>
  <c r="BL7" i="23"/>
  <c r="BJ7" i="23"/>
  <c r="BI7" i="23"/>
  <c r="BH7" i="23"/>
  <c r="BG7" i="23"/>
  <c r="BF7" i="23"/>
  <c r="BE7" i="23"/>
  <c r="BD7" i="23"/>
  <c r="BC7" i="23"/>
  <c r="BB7" i="23"/>
  <c r="BA7" i="23"/>
  <c r="AZ7" i="23"/>
  <c r="AY7" i="23"/>
  <c r="AX7" i="23"/>
  <c r="AV7" i="23"/>
  <c r="AU7" i="23"/>
  <c r="AT7" i="23"/>
  <c r="AS7" i="23"/>
  <c r="AR7" i="23"/>
  <c r="AQ7" i="23"/>
  <c r="AO7" i="23"/>
  <c r="AN7" i="23"/>
  <c r="AM7" i="23"/>
  <c r="AL7" i="23"/>
  <c r="AK7" i="23"/>
  <c r="AJ7" i="23"/>
  <c r="AG7" i="23"/>
  <c r="AF7" i="23"/>
  <c r="AE7" i="23"/>
  <c r="AD7" i="23"/>
  <c r="AC7" i="23"/>
  <c r="AB7" i="23"/>
  <c r="AA7" i="23"/>
  <c r="Y7" i="23"/>
  <c r="X7" i="23"/>
  <c r="W7" i="23"/>
  <c r="V7" i="23"/>
  <c r="U7" i="23"/>
  <c r="T7" i="23"/>
  <c r="Q7" i="23"/>
  <c r="P7" i="23"/>
  <c r="O7" i="23"/>
  <c r="N7" i="23"/>
  <c r="M7" i="23"/>
  <c r="L7" i="23"/>
  <c r="K7" i="23"/>
  <c r="J7" i="23"/>
  <c r="I7" i="23"/>
  <c r="BP6" i="23"/>
  <c r="BO6" i="23"/>
  <c r="BN6" i="23"/>
  <c r="BM6" i="23"/>
  <c r="BL6" i="23"/>
  <c r="BJ6" i="23"/>
  <c r="BI6" i="23"/>
  <c r="BH6" i="23"/>
  <c r="BG6" i="23"/>
  <c r="BF6" i="23"/>
  <c r="BE6" i="23"/>
  <c r="BD6" i="23"/>
  <c r="BC6" i="23"/>
  <c r="BB6" i="23"/>
  <c r="BA6" i="23"/>
  <c r="AZ6" i="23"/>
  <c r="AY6" i="23"/>
  <c r="AX6" i="23"/>
  <c r="AV6" i="23"/>
  <c r="AU6" i="23"/>
  <c r="AT6" i="23"/>
  <c r="AS6" i="23"/>
  <c r="AR6" i="23"/>
  <c r="AQ6" i="23"/>
  <c r="AO6" i="23"/>
  <c r="AN6" i="23"/>
  <c r="AM6" i="23"/>
  <c r="AL6" i="23"/>
  <c r="AK6" i="23"/>
  <c r="AJ6" i="23"/>
  <c r="AG6" i="23"/>
  <c r="AF6" i="23"/>
  <c r="AE6" i="23"/>
  <c r="AD6" i="23"/>
  <c r="AC6" i="23"/>
  <c r="AB6" i="23"/>
  <c r="AA6" i="23"/>
  <c r="Y6" i="23"/>
  <c r="X6" i="23"/>
  <c r="W6" i="23"/>
  <c r="V6" i="23"/>
  <c r="U6" i="23"/>
  <c r="T6" i="23"/>
  <c r="Q6" i="23"/>
  <c r="P6" i="23"/>
  <c r="O6" i="23"/>
  <c r="N6" i="23"/>
  <c r="M6" i="23"/>
  <c r="L6" i="23"/>
  <c r="K6" i="23"/>
  <c r="J6" i="23"/>
  <c r="I6" i="23"/>
  <c r="BP5" i="23"/>
  <c r="BO5" i="23"/>
  <c r="BN5" i="23"/>
  <c r="BM5" i="23"/>
  <c r="BL5" i="23"/>
  <c r="BJ5" i="23"/>
  <c r="BI5" i="23"/>
  <c r="BH5" i="23"/>
  <c r="BG5" i="23"/>
  <c r="BF5" i="23"/>
  <c r="BE5" i="23"/>
  <c r="BD5" i="23"/>
  <c r="BC5" i="23"/>
  <c r="BB5" i="23"/>
  <c r="BA5" i="23"/>
  <c r="AZ5" i="23"/>
  <c r="AY5" i="23"/>
  <c r="AX5" i="23"/>
  <c r="AV5" i="23"/>
  <c r="AU5" i="23"/>
  <c r="AT5" i="23"/>
  <c r="AS5" i="23"/>
  <c r="AR5" i="23"/>
  <c r="AQ5" i="23"/>
  <c r="AO5" i="23"/>
  <c r="AN5" i="23"/>
  <c r="AM5" i="23"/>
  <c r="AL5" i="23"/>
  <c r="AK5" i="23"/>
  <c r="AJ5" i="23"/>
  <c r="AG5" i="23"/>
  <c r="AF5" i="23"/>
  <c r="AE5" i="23"/>
  <c r="AD5" i="23"/>
  <c r="AC5" i="23"/>
  <c r="AB5" i="23"/>
  <c r="AA5" i="23"/>
  <c r="Y5" i="23"/>
  <c r="X5" i="23"/>
  <c r="W5" i="23"/>
  <c r="V5" i="23"/>
  <c r="U5" i="23"/>
  <c r="T5" i="23"/>
  <c r="Q5" i="23"/>
  <c r="P5" i="23"/>
  <c r="O5" i="23"/>
  <c r="N5" i="23"/>
  <c r="M5" i="23"/>
  <c r="L5" i="23"/>
  <c r="K5" i="23"/>
  <c r="J5" i="23"/>
  <c r="I5" i="23"/>
  <c r="BP4" i="23"/>
  <c r="BO4" i="23"/>
  <c r="BN4" i="23"/>
  <c r="BM4" i="23"/>
  <c r="BL4" i="23"/>
  <c r="BJ4" i="23"/>
  <c r="BI4" i="23"/>
  <c r="BH4" i="23"/>
  <c r="BG4" i="23"/>
  <c r="BF4" i="23"/>
  <c r="BE4" i="23"/>
  <c r="BD4" i="23"/>
  <c r="BC4" i="23"/>
  <c r="BB4" i="23"/>
  <c r="BA4" i="23"/>
  <c r="AZ4" i="23"/>
  <c r="AY4" i="23"/>
  <c r="AX4" i="23"/>
  <c r="AV4" i="23"/>
  <c r="AU4" i="23"/>
  <c r="AT4" i="23"/>
  <c r="AS4" i="23"/>
  <c r="AR4" i="23"/>
  <c r="AQ4" i="23"/>
  <c r="AO4" i="23"/>
  <c r="AN4" i="23"/>
  <c r="AM4" i="23"/>
  <c r="AL4" i="23"/>
  <c r="AK4" i="23"/>
  <c r="AJ4" i="23"/>
  <c r="AG4" i="23"/>
  <c r="AF4" i="23"/>
  <c r="AE4" i="23"/>
  <c r="AD4" i="23"/>
  <c r="AC4" i="23"/>
  <c r="AB4" i="23"/>
  <c r="AA4" i="23"/>
  <c r="Y4" i="23"/>
  <c r="X4" i="23"/>
  <c r="W4" i="23"/>
  <c r="V4" i="23"/>
  <c r="U4" i="23"/>
  <c r="T4" i="23"/>
  <c r="Q4" i="23"/>
  <c r="P4" i="23"/>
  <c r="O4" i="23"/>
  <c r="N4" i="23"/>
  <c r="M4" i="23"/>
  <c r="L4" i="23"/>
  <c r="K4" i="23"/>
  <c r="J4" i="23"/>
  <c r="I4" i="23"/>
  <c r="BN3" i="23"/>
  <c r="BM3" i="23"/>
  <c r="BL3" i="23"/>
  <c r="BJ3" i="23"/>
  <c r="BI3" i="23"/>
  <c r="BH3" i="23"/>
  <c r="BG3" i="23"/>
  <c r="BF3" i="23"/>
  <c r="BE3" i="23"/>
  <c r="BD3" i="23"/>
  <c r="BC3" i="23"/>
  <c r="BB3" i="23"/>
  <c r="BA3" i="23"/>
  <c r="AZ3" i="23"/>
  <c r="AY3" i="23"/>
  <c r="AX3" i="23"/>
  <c r="AV3" i="23"/>
  <c r="AU3" i="23"/>
  <c r="AT3" i="23"/>
  <c r="AS3" i="23"/>
  <c r="AR3" i="23"/>
  <c r="AQ3" i="23"/>
  <c r="AO3" i="23"/>
  <c r="AN3" i="23"/>
  <c r="AM3" i="23"/>
  <c r="AL3" i="23"/>
  <c r="AK3" i="23"/>
  <c r="AJ3" i="23"/>
  <c r="AG3" i="23"/>
  <c r="AF3" i="23"/>
  <c r="AE3" i="23"/>
  <c r="AD3" i="23"/>
  <c r="AC3" i="23"/>
  <c r="AB3" i="23"/>
  <c r="AA3" i="23"/>
  <c r="Y3" i="23"/>
  <c r="X3" i="23"/>
  <c r="W3" i="23"/>
  <c r="V3" i="23"/>
  <c r="U3" i="23"/>
  <c r="T3" i="23"/>
  <c r="Q3" i="23"/>
  <c r="P3" i="23"/>
  <c r="O3" i="23"/>
  <c r="N3" i="23"/>
  <c r="M3" i="23"/>
  <c r="L3" i="23"/>
  <c r="K3" i="23"/>
  <c r="J3" i="23"/>
  <c r="I3" i="23"/>
  <c r="B4" i="23"/>
  <c r="C4" i="23"/>
  <c r="B5" i="23"/>
  <c r="C5" i="23"/>
  <c r="B6" i="23"/>
  <c r="C6" i="23"/>
  <c r="B7" i="23"/>
  <c r="C7" i="23"/>
  <c r="B8" i="23"/>
  <c r="C8" i="23"/>
  <c r="B9" i="23"/>
  <c r="C9" i="23"/>
  <c r="B10" i="23"/>
  <c r="C10" i="23"/>
  <c r="B11" i="23"/>
  <c r="C11" i="23"/>
  <c r="B12" i="23"/>
  <c r="C12" i="23"/>
  <c r="B13" i="23"/>
  <c r="C13" i="23"/>
  <c r="B14" i="23"/>
  <c r="C14" i="23"/>
  <c r="C3" i="23"/>
  <c r="B3" i="23"/>
  <c r="B4" i="21"/>
  <c r="B5" i="21"/>
  <c r="B6" i="21"/>
  <c r="B7" i="21"/>
  <c r="B8" i="21"/>
  <c r="B9" i="21"/>
  <c r="B10" i="21"/>
  <c r="B11" i="21"/>
  <c r="B12" i="21"/>
  <c r="B13" i="21"/>
  <c r="B14" i="21"/>
  <c r="B3" i="21"/>
  <c r="ES14" i="21"/>
  <c r="EN14" i="21"/>
  <c r="ED14" i="21"/>
  <c r="DX14" i="21"/>
  <c r="ES13" i="21"/>
  <c r="EQ13" i="21"/>
  <c r="EP13" i="21"/>
  <c r="EN13" i="21"/>
  <c r="EM13" i="21"/>
  <c r="EL13" i="21"/>
  <c r="ED13" i="21"/>
  <c r="EC13" i="21"/>
  <c r="EB13" i="21"/>
  <c r="EA13" i="21"/>
  <c r="DZ13" i="21"/>
  <c r="DX13" i="21"/>
  <c r="DW13" i="21"/>
  <c r="DV13" i="21"/>
  <c r="DU13" i="21"/>
  <c r="DK13" i="21"/>
  <c r="DJ13" i="21"/>
  <c r="DI13" i="21"/>
  <c r="DH13" i="21"/>
  <c r="DG13" i="21"/>
  <c r="DE13" i="21"/>
  <c r="DD13" i="21"/>
  <c r="DC13" i="21"/>
  <c r="DA13" i="21"/>
  <c r="CZ13" i="21"/>
  <c r="CY13" i="21"/>
  <c r="CX13" i="21"/>
  <c r="CW13" i="21"/>
  <c r="CV13" i="21"/>
  <c r="CU13" i="21"/>
  <c r="CT13" i="21"/>
  <c r="CS13" i="21"/>
  <c r="CR13" i="21"/>
  <c r="CQ13" i="21"/>
  <c r="CP13" i="21"/>
  <c r="CO13" i="21"/>
  <c r="CN13" i="21"/>
  <c r="CM13" i="21"/>
  <c r="CL13" i="21"/>
  <c r="CJ13" i="21"/>
  <c r="CI13" i="21"/>
  <c r="CH13" i="21"/>
  <c r="CG13" i="21"/>
  <c r="CF13" i="21"/>
  <c r="CE13" i="21"/>
  <c r="CD13" i="21"/>
  <c r="CC13" i="21"/>
  <c r="CA13" i="21"/>
  <c r="BZ13" i="21"/>
  <c r="BY13" i="21"/>
  <c r="BX13" i="21"/>
  <c r="BW13" i="21"/>
  <c r="BV13" i="21"/>
  <c r="BT13" i="21"/>
  <c r="BS13" i="21"/>
  <c r="BR13" i="21"/>
  <c r="BQ13" i="21"/>
  <c r="BP13" i="21"/>
  <c r="BN13" i="21"/>
  <c r="BM13" i="21"/>
  <c r="BL13" i="21"/>
  <c r="BK13" i="21"/>
  <c r="BJ13" i="21"/>
  <c r="BI13" i="21"/>
  <c r="BH13" i="21"/>
  <c r="BF13" i="21"/>
  <c r="BE13" i="21"/>
  <c r="BB13" i="21"/>
  <c r="AZ13" i="21"/>
  <c r="AY13" i="21"/>
  <c r="AX13" i="21"/>
  <c r="AW13" i="21"/>
  <c r="AV13" i="21"/>
  <c r="AU13" i="21"/>
  <c r="AS13" i="21"/>
  <c r="AR13" i="21"/>
  <c r="AQ13" i="21"/>
  <c r="AP13" i="21"/>
  <c r="AO13" i="21"/>
  <c r="AN13" i="21"/>
  <c r="AM13" i="21"/>
  <c r="AL13" i="21"/>
  <c r="AK13" i="21"/>
  <c r="AJ13" i="21"/>
  <c r="AH13" i="21"/>
  <c r="AG13" i="21"/>
  <c r="AF13" i="21"/>
  <c r="AE13" i="21"/>
  <c r="AD13" i="21"/>
  <c r="AC13" i="21"/>
  <c r="AB13" i="21"/>
  <c r="AA13" i="21"/>
  <c r="Y13" i="21"/>
  <c r="X13" i="21"/>
  <c r="W13" i="21"/>
  <c r="V13" i="21"/>
  <c r="U13" i="21"/>
  <c r="T13" i="21"/>
  <c r="S13" i="21"/>
  <c r="R13" i="21"/>
  <c r="Q13" i="21"/>
  <c r="P13" i="21"/>
  <c r="O13" i="21"/>
  <c r="N13" i="21"/>
  <c r="M13" i="21"/>
  <c r="K13" i="21"/>
  <c r="J13" i="21"/>
  <c r="ES12" i="21"/>
  <c r="EN12" i="21"/>
  <c r="ED12" i="21"/>
  <c r="DX12" i="21"/>
  <c r="AS12" i="21"/>
  <c r="ES11" i="21"/>
  <c r="EN11" i="21"/>
  <c r="ED11" i="21"/>
  <c r="DX11" i="21"/>
  <c r="DV11" i="21"/>
  <c r="AS11" i="21"/>
  <c r="ES10" i="21"/>
  <c r="EQ10" i="21"/>
  <c r="EP10" i="21"/>
  <c r="EN10" i="21"/>
  <c r="EM10" i="21"/>
  <c r="EL10" i="21"/>
  <c r="ED10" i="21"/>
  <c r="EC10" i="21"/>
  <c r="EB10" i="21"/>
  <c r="EA10" i="21"/>
  <c r="DZ10" i="21"/>
  <c r="DX10" i="21"/>
  <c r="DW10" i="21"/>
  <c r="DV10" i="21"/>
  <c r="DU10" i="21"/>
  <c r="DK10" i="21"/>
  <c r="DJ10" i="21"/>
  <c r="DI10" i="21"/>
  <c r="DH10" i="21"/>
  <c r="DG10" i="21"/>
  <c r="DE10" i="21"/>
  <c r="DD10" i="21"/>
  <c r="DC10" i="21"/>
  <c r="DA10" i="21"/>
  <c r="CZ10" i="21"/>
  <c r="CY10" i="21"/>
  <c r="CX10" i="21"/>
  <c r="CW10" i="21"/>
  <c r="CV10" i="21"/>
  <c r="CU10" i="21"/>
  <c r="CT10" i="21"/>
  <c r="CS10" i="21"/>
  <c r="CR10" i="21"/>
  <c r="CQ10" i="21"/>
  <c r="CP10" i="21"/>
  <c r="CO10" i="21"/>
  <c r="CN10" i="21"/>
  <c r="CM10" i="21"/>
  <c r="CL10" i="21"/>
  <c r="CJ10" i="21"/>
  <c r="CI10" i="21"/>
  <c r="CH10" i="21"/>
  <c r="CG10" i="21"/>
  <c r="CF10" i="21"/>
  <c r="CE10" i="21"/>
  <c r="CD10" i="21"/>
  <c r="CC10" i="21"/>
  <c r="CA10" i="21"/>
  <c r="BZ10" i="21"/>
  <c r="BY10" i="21"/>
  <c r="BX10" i="21"/>
  <c r="BW10" i="21"/>
  <c r="BV10" i="21"/>
  <c r="BT10" i="21"/>
  <c r="BS10" i="21"/>
  <c r="BR10" i="21"/>
  <c r="BQ10" i="21"/>
  <c r="BP10" i="21"/>
  <c r="BN10" i="21"/>
  <c r="BM10" i="21"/>
  <c r="BL10" i="21"/>
  <c r="BK10" i="21"/>
  <c r="BJ10" i="21"/>
  <c r="BI10" i="21"/>
  <c r="BH10" i="21"/>
  <c r="BF10" i="21"/>
  <c r="BE10" i="21"/>
  <c r="BB10" i="21"/>
  <c r="AZ10" i="21"/>
  <c r="AY10" i="21"/>
  <c r="AX10" i="21"/>
  <c r="AW10" i="21"/>
  <c r="AV10" i="21"/>
  <c r="AU10" i="21"/>
  <c r="AS10" i="21"/>
  <c r="AR10" i="21"/>
  <c r="AQ10" i="21"/>
  <c r="AP10" i="21"/>
  <c r="AO10" i="21"/>
  <c r="AN10" i="21"/>
  <c r="AM10" i="21"/>
  <c r="AL10" i="21"/>
  <c r="AK10" i="21"/>
  <c r="AJ10" i="21"/>
  <c r="AH10" i="21"/>
  <c r="AG10" i="21"/>
  <c r="AF10" i="21"/>
  <c r="AE10" i="21"/>
  <c r="AD10" i="21"/>
  <c r="AC10" i="21"/>
  <c r="AB10" i="21"/>
  <c r="AA10" i="21"/>
  <c r="Y10" i="21"/>
  <c r="X10" i="21"/>
  <c r="W10" i="21"/>
  <c r="V10" i="21"/>
  <c r="U10" i="21"/>
  <c r="T10" i="21"/>
  <c r="S10" i="21"/>
  <c r="R10" i="21"/>
  <c r="Q10" i="21"/>
  <c r="P10" i="21"/>
  <c r="O10" i="21"/>
  <c r="N10" i="21"/>
  <c r="M10" i="21"/>
  <c r="K10" i="21"/>
  <c r="J10" i="21"/>
  <c r="ES9" i="21"/>
  <c r="EQ9" i="21"/>
  <c r="EP9" i="21"/>
  <c r="EN9" i="21"/>
  <c r="EM9" i="21"/>
  <c r="EL9" i="21"/>
  <c r="ED9" i="21"/>
  <c r="EC9" i="21"/>
  <c r="EB9" i="21"/>
  <c r="EA9" i="21"/>
  <c r="DZ9" i="21"/>
  <c r="DX9" i="21"/>
  <c r="DW9" i="21"/>
  <c r="DV9" i="21"/>
  <c r="DU9" i="21"/>
  <c r="DK9" i="21"/>
  <c r="DJ9" i="21"/>
  <c r="DI9" i="21"/>
  <c r="DH9" i="21"/>
  <c r="DG9" i="21"/>
  <c r="DE9" i="21"/>
  <c r="DD9" i="21"/>
  <c r="DC9" i="21"/>
  <c r="DA9" i="21"/>
  <c r="CZ9" i="21"/>
  <c r="CY9" i="21"/>
  <c r="CX9" i="21"/>
  <c r="CW9" i="21"/>
  <c r="CV9" i="21"/>
  <c r="CU9" i="21"/>
  <c r="CT9" i="21"/>
  <c r="CS9" i="21"/>
  <c r="CR9" i="21"/>
  <c r="CQ9" i="21"/>
  <c r="CP9" i="21"/>
  <c r="CO9" i="21"/>
  <c r="CN9" i="21"/>
  <c r="CM9" i="21"/>
  <c r="CL9" i="21"/>
  <c r="CJ9" i="21"/>
  <c r="CI9" i="21"/>
  <c r="CH9" i="21"/>
  <c r="CG9" i="21"/>
  <c r="CF9" i="21"/>
  <c r="CE9" i="21"/>
  <c r="CD9" i="21"/>
  <c r="CC9" i="21"/>
  <c r="CA9" i="21"/>
  <c r="BZ9" i="21"/>
  <c r="BY9" i="21"/>
  <c r="BX9" i="21"/>
  <c r="BW9" i="21"/>
  <c r="BV9" i="21"/>
  <c r="BT9" i="21"/>
  <c r="BS9" i="21"/>
  <c r="BR9" i="21"/>
  <c r="BQ9" i="21"/>
  <c r="BP9" i="21"/>
  <c r="BN9" i="21"/>
  <c r="BM9" i="21"/>
  <c r="BL9" i="21"/>
  <c r="BK9" i="21"/>
  <c r="BJ9" i="21"/>
  <c r="BI9" i="21"/>
  <c r="BH9" i="21"/>
  <c r="BF9" i="21"/>
  <c r="BE9" i="21"/>
  <c r="BB9" i="21"/>
  <c r="AZ9" i="21"/>
  <c r="AY9" i="21"/>
  <c r="AX9" i="21"/>
  <c r="AW9" i="21"/>
  <c r="AV9" i="21"/>
  <c r="AU9" i="21"/>
  <c r="AS9" i="21"/>
  <c r="AR9" i="21"/>
  <c r="AQ9" i="21"/>
  <c r="AP9" i="21"/>
  <c r="AO9" i="21"/>
  <c r="AN9" i="21"/>
  <c r="AM9" i="21"/>
  <c r="AL9" i="21"/>
  <c r="AK9" i="21"/>
  <c r="AJ9" i="21"/>
  <c r="AH9" i="21"/>
  <c r="AG9" i="21"/>
  <c r="AF9" i="21"/>
  <c r="AE9" i="21"/>
  <c r="AD9" i="21"/>
  <c r="AC9" i="21"/>
  <c r="AB9" i="21"/>
  <c r="AA9" i="21"/>
  <c r="Y9" i="21"/>
  <c r="X9" i="21"/>
  <c r="W9" i="21"/>
  <c r="V9" i="21"/>
  <c r="U9" i="21"/>
  <c r="T9" i="21"/>
  <c r="S9" i="21"/>
  <c r="R9" i="21"/>
  <c r="Q9" i="21"/>
  <c r="P9" i="21"/>
  <c r="O9" i="21"/>
  <c r="N9" i="21"/>
  <c r="M9" i="21"/>
  <c r="K9" i="21"/>
  <c r="J9" i="21"/>
  <c r="ES8" i="21"/>
  <c r="EN8" i="21"/>
  <c r="ED8" i="21"/>
  <c r="DX8" i="21"/>
  <c r="DW8" i="21"/>
  <c r="DS8" i="21"/>
  <c r="DR8" i="21"/>
  <c r="DQ8" i="21"/>
  <c r="DP8" i="21"/>
  <c r="DO8" i="21"/>
  <c r="AS8" i="21"/>
  <c r="ES7" i="21"/>
  <c r="EQ7" i="21"/>
  <c r="EP7" i="21"/>
  <c r="EN7" i="21"/>
  <c r="EM7" i="21"/>
  <c r="EL7" i="21"/>
  <c r="ED7" i="21"/>
  <c r="EC7" i="21"/>
  <c r="EB7" i="21"/>
  <c r="EA7" i="21"/>
  <c r="DZ7" i="21"/>
  <c r="DX7" i="21"/>
  <c r="DW7" i="21"/>
  <c r="DV7" i="21"/>
  <c r="DU7" i="21"/>
  <c r="DK7" i="21"/>
  <c r="DJ7" i="21"/>
  <c r="DI7" i="21"/>
  <c r="DH7" i="21"/>
  <c r="DG7" i="21"/>
  <c r="DE7" i="21"/>
  <c r="DD7" i="21"/>
  <c r="DC7" i="21"/>
  <c r="DA7" i="21"/>
  <c r="CZ7" i="21"/>
  <c r="CY7" i="21"/>
  <c r="CX7" i="21"/>
  <c r="CW7" i="21"/>
  <c r="CV7" i="21"/>
  <c r="CU7" i="21"/>
  <c r="CT7" i="21"/>
  <c r="CS7" i="21"/>
  <c r="CR7" i="21"/>
  <c r="CQ7" i="21"/>
  <c r="CP7" i="21"/>
  <c r="CO7" i="21"/>
  <c r="CN7" i="21"/>
  <c r="CM7" i="21"/>
  <c r="CL7" i="21"/>
  <c r="CJ7" i="21"/>
  <c r="CI7" i="21"/>
  <c r="CH7" i="21"/>
  <c r="CG7" i="21"/>
  <c r="CF7" i="21"/>
  <c r="CE7" i="21"/>
  <c r="CD7" i="21"/>
  <c r="CC7" i="21"/>
  <c r="CA7" i="21"/>
  <c r="BZ7" i="21"/>
  <c r="BY7" i="21"/>
  <c r="BX7" i="21"/>
  <c r="BW7" i="21"/>
  <c r="BV7" i="21"/>
  <c r="BT7" i="21"/>
  <c r="BS7" i="21"/>
  <c r="BR7" i="21"/>
  <c r="BQ7" i="21"/>
  <c r="BP7" i="21"/>
  <c r="BN7" i="21"/>
  <c r="BM7" i="21"/>
  <c r="BL7" i="21"/>
  <c r="BK7" i="21"/>
  <c r="BJ7" i="21"/>
  <c r="BI7" i="21"/>
  <c r="BH7" i="21"/>
  <c r="BF7" i="21"/>
  <c r="BE7" i="21"/>
  <c r="BB7" i="21"/>
  <c r="AZ7" i="21"/>
  <c r="AY7" i="21"/>
  <c r="AX7" i="21"/>
  <c r="AW7" i="21"/>
  <c r="AV7" i="21"/>
  <c r="AU7" i="21"/>
  <c r="AS7" i="21"/>
  <c r="AR7" i="21"/>
  <c r="AQ7" i="21"/>
  <c r="AP7" i="21"/>
  <c r="AO7" i="21"/>
  <c r="AN7" i="21"/>
  <c r="AM7" i="21"/>
  <c r="AL7" i="21"/>
  <c r="AK7" i="21"/>
  <c r="AJ7" i="21"/>
  <c r="AH7" i="21"/>
  <c r="AG7" i="21"/>
  <c r="AF7" i="21"/>
  <c r="AE7" i="21"/>
  <c r="AD7" i="21"/>
  <c r="AC7" i="21"/>
  <c r="AB7" i="21"/>
  <c r="AA7" i="21"/>
  <c r="Y7" i="21"/>
  <c r="X7" i="21"/>
  <c r="W7" i="21"/>
  <c r="V7" i="21"/>
  <c r="U7" i="21"/>
  <c r="T7" i="21"/>
  <c r="S7" i="21"/>
  <c r="R7" i="21"/>
  <c r="Q7" i="21"/>
  <c r="P7" i="21"/>
  <c r="O7" i="21"/>
  <c r="N7" i="21"/>
  <c r="M7" i="21"/>
  <c r="K7" i="21"/>
  <c r="J7" i="21"/>
  <c r="ES6" i="21"/>
  <c r="EQ6" i="21"/>
  <c r="EP6" i="21"/>
  <c r="EN6" i="21"/>
  <c r="EM6" i="21"/>
  <c r="EL6" i="21"/>
  <c r="ED6" i="21"/>
  <c r="EC6" i="21"/>
  <c r="EB6" i="21"/>
  <c r="EA6" i="21"/>
  <c r="DZ6" i="21"/>
  <c r="DX6" i="21"/>
  <c r="DW6" i="21"/>
  <c r="DV6" i="21"/>
  <c r="DU6" i="21"/>
  <c r="DK6" i="21"/>
  <c r="DJ6" i="21"/>
  <c r="DI6" i="21"/>
  <c r="DH6" i="21"/>
  <c r="DG6" i="21"/>
  <c r="DE6" i="21"/>
  <c r="DD6" i="21"/>
  <c r="DC6" i="21"/>
  <c r="DA6" i="21"/>
  <c r="CZ6" i="21"/>
  <c r="CY6" i="21"/>
  <c r="CX6" i="21"/>
  <c r="CW6" i="21"/>
  <c r="CV6" i="21"/>
  <c r="CU6" i="21"/>
  <c r="CT6" i="21"/>
  <c r="CS6" i="21"/>
  <c r="CR6" i="21"/>
  <c r="CQ6" i="21"/>
  <c r="CP6" i="21"/>
  <c r="CO6" i="21"/>
  <c r="CN6" i="21"/>
  <c r="CM6" i="21"/>
  <c r="CL6" i="21"/>
  <c r="CJ6" i="21"/>
  <c r="CI6" i="21"/>
  <c r="CH6" i="21"/>
  <c r="CG6" i="21"/>
  <c r="CF6" i="21"/>
  <c r="CE6" i="21"/>
  <c r="CD6" i="21"/>
  <c r="CC6" i="21"/>
  <c r="CA6" i="21"/>
  <c r="BZ6" i="21"/>
  <c r="BY6" i="21"/>
  <c r="BX6" i="21"/>
  <c r="BW6" i="21"/>
  <c r="BV6" i="21"/>
  <c r="BT6" i="21"/>
  <c r="BS6" i="21"/>
  <c r="BR6" i="21"/>
  <c r="BQ6" i="21"/>
  <c r="BP6" i="21"/>
  <c r="BN6" i="21"/>
  <c r="BM6" i="21"/>
  <c r="BL6" i="21"/>
  <c r="BK6" i="21"/>
  <c r="BJ6" i="21"/>
  <c r="BI6" i="21"/>
  <c r="BH6" i="21"/>
  <c r="BF6" i="21"/>
  <c r="BE6" i="21"/>
  <c r="BB6" i="21"/>
  <c r="AZ6" i="21"/>
  <c r="AY6" i="21"/>
  <c r="AX6" i="21"/>
  <c r="AW6" i="21"/>
  <c r="AV6" i="21"/>
  <c r="AU6" i="21"/>
  <c r="AS6" i="21"/>
  <c r="AR6" i="21"/>
  <c r="AQ6" i="21"/>
  <c r="AP6" i="21"/>
  <c r="AO6" i="21"/>
  <c r="AN6" i="21"/>
  <c r="AM6" i="21"/>
  <c r="AL6" i="21"/>
  <c r="AK6" i="21"/>
  <c r="AJ6" i="21"/>
  <c r="AH6" i="21"/>
  <c r="AG6" i="21"/>
  <c r="AF6" i="21"/>
  <c r="AE6" i="21"/>
  <c r="AD6" i="21"/>
  <c r="AC6" i="21"/>
  <c r="AB6" i="21"/>
  <c r="AA6" i="21"/>
  <c r="Y6" i="21"/>
  <c r="X6" i="21"/>
  <c r="W6" i="21"/>
  <c r="V6" i="21"/>
  <c r="U6" i="21"/>
  <c r="T6" i="21"/>
  <c r="S6" i="21"/>
  <c r="R6" i="21"/>
  <c r="Q6" i="21"/>
  <c r="P6" i="21"/>
  <c r="O6" i="21"/>
  <c r="N6" i="21"/>
  <c r="M6" i="21"/>
  <c r="K6" i="21"/>
  <c r="J6" i="21"/>
  <c r="ES5" i="21"/>
  <c r="EQ5" i="21"/>
  <c r="EP5" i="21"/>
  <c r="EN5" i="21"/>
  <c r="EM5" i="21"/>
  <c r="EL5" i="21"/>
  <c r="ED5" i="21"/>
  <c r="EC5" i="21"/>
  <c r="EB5" i="21"/>
  <c r="EA5" i="21"/>
  <c r="DZ5" i="21"/>
  <c r="DX5" i="21"/>
  <c r="DW5" i="21"/>
  <c r="DV5" i="21"/>
  <c r="DU5" i="21"/>
  <c r="DK5" i="21"/>
  <c r="DJ5" i="21"/>
  <c r="DI5" i="21"/>
  <c r="DH5" i="21"/>
  <c r="DG5" i="21"/>
  <c r="DE5" i="21"/>
  <c r="DD5" i="21"/>
  <c r="DC5" i="21"/>
  <c r="DA5" i="21"/>
  <c r="CZ5" i="21"/>
  <c r="CY5" i="21"/>
  <c r="CX5" i="21"/>
  <c r="CW5" i="21"/>
  <c r="CV5" i="21"/>
  <c r="CU5" i="21"/>
  <c r="CT5" i="21"/>
  <c r="CS5" i="21"/>
  <c r="CR5" i="21"/>
  <c r="CQ5" i="21"/>
  <c r="CP5" i="21"/>
  <c r="CO5" i="21"/>
  <c r="CN5" i="21"/>
  <c r="CM5" i="21"/>
  <c r="CL5" i="21"/>
  <c r="CJ5" i="21"/>
  <c r="CI5" i="21"/>
  <c r="CH5" i="21"/>
  <c r="CG5" i="21"/>
  <c r="CF5" i="21"/>
  <c r="CE5" i="21"/>
  <c r="CD5" i="21"/>
  <c r="CC5" i="21"/>
  <c r="CA5" i="21"/>
  <c r="BZ5" i="21"/>
  <c r="BY5" i="21"/>
  <c r="BX5" i="21"/>
  <c r="BW5" i="21"/>
  <c r="BV5" i="21"/>
  <c r="BT5" i="21"/>
  <c r="BS5" i="21"/>
  <c r="BR5" i="21"/>
  <c r="BQ5" i="21"/>
  <c r="BP5" i="21"/>
  <c r="BN5" i="21"/>
  <c r="BM5" i="21"/>
  <c r="BL5" i="21"/>
  <c r="BK5" i="21"/>
  <c r="BJ5" i="21"/>
  <c r="BI5" i="21"/>
  <c r="BH5" i="21"/>
  <c r="BF5" i="21"/>
  <c r="BE5" i="21"/>
  <c r="BB5" i="21"/>
  <c r="AZ5" i="21"/>
  <c r="AY5" i="21"/>
  <c r="AX5" i="21"/>
  <c r="AW5" i="21"/>
  <c r="AV5" i="21"/>
  <c r="AU5" i="21"/>
  <c r="AS5" i="21"/>
  <c r="AR5" i="21"/>
  <c r="AQ5" i="21"/>
  <c r="AP5" i="21"/>
  <c r="AO5" i="21"/>
  <c r="AN5" i="21"/>
  <c r="AM5" i="21"/>
  <c r="AL5" i="21"/>
  <c r="AK5" i="21"/>
  <c r="AJ5" i="21"/>
  <c r="AH5" i="21"/>
  <c r="AG5" i="21"/>
  <c r="AF5" i="21"/>
  <c r="AE5" i="21"/>
  <c r="AD5" i="21"/>
  <c r="AC5" i="21"/>
  <c r="AB5" i="21"/>
  <c r="AA5" i="21"/>
  <c r="Y5" i="21"/>
  <c r="X5" i="21"/>
  <c r="W5" i="21"/>
  <c r="V5" i="21"/>
  <c r="U5" i="21"/>
  <c r="T5" i="21"/>
  <c r="S5" i="21"/>
  <c r="R5" i="21"/>
  <c r="Q5" i="21"/>
  <c r="P5" i="21"/>
  <c r="O5" i="21"/>
  <c r="N5" i="21"/>
  <c r="M5" i="21"/>
  <c r="K5" i="21"/>
  <c r="J5" i="21"/>
  <c r="ES4" i="21"/>
  <c r="EQ4" i="21"/>
  <c r="EP4" i="21"/>
  <c r="EO4" i="21"/>
  <c r="EN4" i="21"/>
  <c r="EM4" i="21"/>
  <c r="EL4" i="21"/>
  <c r="ED4" i="21"/>
  <c r="EC4" i="21"/>
  <c r="EB4" i="21"/>
  <c r="EA4" i="21"/>
  <c r="DZ4" i="21"/>
  <c r="DX4" i="21"/>
  <c r="DW4" i="21"/>
  <c r="DV4" i="21"/>
  <c r="DU4" i="21"/>
  <c r="DK4" i="21"/>
  <c r="DJ4" i="21"/>
  <c r="DI4" i="21"/>
  <c r="DH4" i="21"/>
  <c r="DG4" i="21"/>
  <c r="DE4" i="21"/>
  <c r="DD4" i="21"/>
  <c r="DC4" i="21"/>
  <c r="DA4" i="21"/>
  <c r="CZ4" i="21"/>
  <c r="CY4" i="21"/>
  <c r="CX4" i="21"/>
  <c r="CW4" i="21"/>
  <c r="CV4" i="21"/>
  <c r="CU4" i="21"/>
  <c r="CT4" i="21"/>
  <c r="CS4" i="21"/>
  <c r="CR4" i="21"/>
  <c r="CQ4" i="21"/>
  <c r="CP4" i="21"/>
  <c r="CO4" i="21"/>
  <c r="CN4" i="21"/>
  <c r="CM4" i="21"/>
  <c r="CL4" i="21"/>
  <c r="CJ4" i="21"/>
  <c r="CI4" i="21"/>
  <c r="CH4" i="21"/>
  <c r="CG4" i="21"/>
  <c r="CF4" i="21"/>
  <c r="CE4" i="21"/>
  <c r="CD4" i="21"/>
  <c r="CC4" i="21"/>
  <c r="CA4" i="21"/>
  <c r="BZ4" i="21"/>
  <c r="BY4" i="21"/>
  <c r="BX4" i="21"/>
  <c r="BW4" i="21"/>
  <c r="BV4" i="21"/>
  <c r="BT4" i="21"/>
  <c r="BS4" i="21"/>
  <c r="BR4" i="21"/>
  <c r="BQ4" i="21"/>
  <c r="BP4" i="21"/>
  <c r="BN4" i="21"/>
  <c r="BM4" i="21"/>
  <c r="BL4" i="21"/>
  <c r="BK4" i="21"/>
  <c r="BJ4" i="21"/>
  <c r="BI4" i="21"/>
  <c r="BH4" i="21"/>
  <c r="BF4" i="21"/>
  <c r="BE4" i="21"/>
  <c r="BB4" i="21"/>
  <c r="AZ4" i="21"/>
  <c r="AY4" i="21"/>
  <c r="AX4" i="21"/>
  <c r="AW4" i="21"/>
  <c r="AV4" i="21"/>
  <c r="AU4" i="21"/>
  <c r="AS4" i="21"/>
  <c r="AR4" i="21"/>
  <c r="AQ4" i="21"/>
  <c r="AP4" i="21"/>
  <c r="AO4" i="21"/>
  <c r="AN4" i="21"/>
  <c r="AM4" i="21"/>
  <c r="AL4" i="21"/>
  <c r="AK4" i="21"/>
  <c r="AJ4" i="21"/>
  <c r="AH4" i="21"/>
  <c r="AG4" i="21"/>
  <c r="AF4" i="21"/>
  <c r="AE4" i="21"/>
  <c r="AD4" i="21"/>
  <c r="AC4" i="21"/>
  <c r="AB4" i="21"/>
  <c r="AA4" i="21"/>
  <c r="Y4" i="21"/>
  <c r="X4" i="21"/>
  <c r="W4" i="21"/>
  <c r="V4" i="21"/>
  <c r="U4" i="21"/>
  <c r="T4" i="21"/>
  <c r="S4" i="21"/>
  <c r="R4" i="21"/>
  <c r="Q4" i="21"/>
  <c r="P4" i="21"/>
  <c r="O4" i="21"/>
  <c r="N4" i="21"/>
  <c r="M4" i="21"/>
  <c r="K4" i="21"/>
  <c r="J4" i="21"/>
  <c r="C4" i="21"/>
  <c r="C6" i="21"/>
  <c r="C8" i="21"/>
  <c r="C10" i="21"/>
  <c r="C12" i="21"/>
  <c r="C14" i="21"/>
  <c r="ES3" i="21"/>
  <c r="EQ3" i="21"/>
  <c r="EP3" i="21"/>
  <c r="EN3" i="21"/>
  <c r="EM3" i="21"/>
  <c r="EL3" i="21"/>
  <c r="ED3" i="21"/>
  <c r="EC3" i="21"/>
  <c r="EB3" i="21"/>
  <c r="EA3" i="21"/>
  <c r="DZ3" i="21"/>
  <c r="DX3" i="21"/>
  <c r="DW3" i="21"/>
  <c r="DV3" i="21"/>
  <c r="DU3" i="21"/>
  <c r="DK3" i="21"/>
  <c r="DJ3" i="21"/>
  <c r="DI3" i="21"/>
  <c r="DH3" i="21"/>
  <c r="DG3" i="21"/>
  <c r="DE3" i="21"/>
  <c r="DD3" i="21"/>
  <c r="DC3" i="21"/>
  <c r="DA3" i="21"/>
  <c r="CZ3" i="21"/>
  <c r="CY3" i="21"/>
  <c r="CX3" i="21"/>
  <c r="CW3" i="21"/>
  <c r="CV3" i="21"/>
  <c r="CU3" i="21"/>
  <c r="CT3" i="21"/>
  <c r="CS3" i="21"/>
  <c r="CR3" i="21"/>
  <c r="CQ3" i="21"/>
  <c r="CP3" i="21"/>
  <c r="CO3" i="21"/>
  <c r="CN3" i="21"/>
  <c r="CM3" i="21"/>
  <c r="CL3" i="21"/>
  <c r="CJ3" i="21"/>
  <c r="CI3" i="21"/>
  <c r="CH3" i="21"/>
  <c r="CG3" i="21"/>
  <c r="CF3" i="21"/>
  <c r="CE3" i="21"/>
  <c r="CD3" i="21"/>
  <c r="CC3" i="21"/>
  <c r="CA3" i="21"/>
  <c r="BZ3" i="21"/>
  <c r="BY3" i="21"/>
  <c r="BX3" i="21"/>
  <c r="BW3" i="21"/>
  <c r="BV3" i="21"/>
  <c r="BT3" i="21"/>
  <c r="BS3" i="21"/>
  <c r="BR3" i="21"/>
  <c r="BQ3" i="21"/>
  <c r="BP3" i="21"/>
  <c r="BN3" i="21"/>
  <c r="BM3" i="21"/>
  <c r="BL3" i="21"/>
  <c r="BK3" i="21"/>
  <c r="BJ3" i="21"/>
  <c r="BI3" i="21"/>
  <c r="BH3" i="21"/>
  <c r="BF3" i="21"/>
  <c r="BE3" i="21"/>
  <c r="BB3" i="21"/>
  <c r="AZ3" i="21"/>
  <c r="AY3" i="21"/>
  <c r="AX3" i="21"/>
  <c r="AW3" i="21"/>
  <c r="AV3" i="21"/>
  <c r="AU3" i="21"/>
  <c r="AS3" i="21"/>
  <c r="AR3" i="21"/>
  <c r="AQ3" i="21"/>
  <c r="AP3" i="21"/>
  <c r="AO3" i="21"/>
  <c r="AN3" i="21"/>
  <c r="AM3" i="21"/>
  <c r="AL3" i="21"/>
  <c r="AK3" i="21"/>
  <c r="AJ3" i="21"/>
  <c r="AH3" i="21"/>
  <c r="AG3" i="21"/>
  <c r="AF3" i="21"/>
  <c r="AE3" i="21"/>
  <c r="AD3" i="21"/>
  <c r="AC3" i="21"/>
  <c r="AB3" i="21"/>
  <c r="AA3" i="21"/>
  <c r="Y3" i="21"/>
  <c r="X3" i="21"/>
  <c r="W3" i="21"/>
  <c r="V3" i="21"/>
  <c r="U3" i="21"/>
  <c r="T3" i="21"/>
  <c r="S3" i="21"/>
  <c r="R3" i="21"/>
  <c r="Q3" i="21"/>
  <c r="P3" i="21"/>
  <c r="O3" i="21"/>
  <c r="N3" i="21"/>
  <c r="M3" i="21"/>
  <c r="K3" i="21"/>
  <c r="J3" i="21"/>
  <c r="C148" i="18"/>
  <c r="C132" i="18"/>
  <c r="DY3" i="21" s="1"/>
  <c r="AS14" i="21"/>
  <c r="DA12" i="21"/>
  <c r="DK11" i="21"/>
  <c r="K117" i="18"/>
  <c r="DJ11" i="21" s="1"/>
  <c r="K116" i="18"/>
  <c r="DI11" i="21" s="1"/>
  <c r="K115" i="18"/>
  <c r="DH11" i="21" s="1"/>
  <c r="K114" i="18"/>
  <c r="DE11" i="21"/>
  <c r="K111" i="18"/>
  <c r="DD11" i="21" s="1"/>
  <c r="K110" i="18"/>
  <c r="DC11" i="21" s="1"/>
  <c r="DA11" i="21"/>
  <c r="K107" i="18"/>
  <c r="CZ11" i="21" s="1"/>
  <c r="K106" i="18"/>
  <c r="K105" i="18"/>
  <c r="CX11" i="21" s="1"/>
  <c r="K104" i="18"/>
  <c r="CW11" i="21" s="1"/>
  <c r="K103" i="18"/>
  <c r="CV11" i="21" s="1"/>
  <c r="K102" i="18"/>
  <c r="CT11" i="21"/>
  <c r="K100" i="18"/>
  <c r="CS11" i="21" s="1"/>
  <c r="K99" i="18"/>
  <c r="CR11" i="21" s="1"/>
  <c r="K98" i="18"/>
  <c r="CQ11" i="21" s="1"/>
  <c r="K97" i="18"/>
  <c r="CP11" i="21" s="1"/>
  <c r="K96" i="18"/>
  <c r="CO11" i="21" s="1"/>
  <c r="K95" i="18"/>
  <c r="CN11" i="21" s="1"/>
  <c r="K94" i="18"/>
  <c r="CM11" i="21" s="1"/>
  <c r="K93" i="18"/>
  <c r="CL11" i="21" s="1"/>
  <c r="K91" i="18"/>
  <c r="CJ11" i="21" s="1"/>
  <c r="K90" i="18"/>
  <c r="CI11" i="21" s="1"/>
  <c r="K89" i="18"/>
  <c r="CH11" i="21" s="1"/>
  <c r="K88" i="18"/>
  <c r="CG11" i="21" s="1"/>
  <c r="K87" i="18"/>
  <c r="CF11" i="21" s="1"/>
  <c r="K86" i="18"/>
  <c r="CE11" i="21" s="1"/>
  <c r="K85" i="18"/>
  <c r="CD11" i="21" s="1"/>
  <c r="K84" i="18"/>
  <c r="CC11" i="21" s="1"/>
  <c r="CA11" i="21"/>
  <c r="K81" i="18"/>
  <c r="BZ11" i="21" s="1"/>
  <c r="K80" i="18"/>
  <c r="BY11" i="21" s="1"/>
  <c r="K79" i="18"/>
  <c r="BX11" i="21" s="1"/>
  <c r="K78" i="18"/>
  <c r="BW11" i="21" s="1"/>
  <c r="K77" i="18"/>
  <c r="BV11" i="21" s="1"/>
  <c r="K75" i="18"/>
  <c r="BT11" i="21" s="1"/>
  <c r="K74" i="18"/>
  <c r="BS11" i="21" s="1"/>
  <c r="K73" i="18"/>
  <c r="BR11" i="21" s="1"/>
  <c r="K72" i="18"/>
  <c r="BQ11" i="21" s="1"/>
  <c r="K71" i="18"/>
  <c r="K69" i="18"/>
  <c r="BN11" i="21" s="1"/>
  <c r="K68" i="18"/>
  <c r="K67" i="18"/>
  <c r="BL11" i="21" s="1"/>
  <c r="K66" i="18"/>
  <c r="BK11" i="21" s="1"/>
  <c r="K65" i="18"/>
  <c r="BJ11" i="21" s="1"/>
  <c r="K64" i="18"/>
  <c r="K63" i="18"/>
  <c r="BH11" i="21" s="1"/>
  <c r="K61" i="18"/>
  <c r="K60" i="18"/>
  <c r="BE11" i="21" s="1"/>
  <c r="BB11" i="21"/>
  <c r="AZ11" i="21"/>
  <c r="K54" i="18"/>
  <c r="AY11" i="21" s="1"/>
  <c r="K53" i="18"/>
  <c r="AX11" i="21" s="1"/>
  <c r="K52" i="18"/>
  <c r="K51" i="18"/>
  <c r="AV11" i="21" s="1"/>
  <c r="K50" i="18"/>
  <c r="AU11" i="21" s="1"/>
  <c r="K47" i="18"/>
  <c r="AR11" i="21" s="1"/>
  <c r="K46" i="18"/>
  <c r="AQ11" i="21" s="1"/>
  <c r="K45" i="18"/>
  <c r="AP11" i="21" s="1"/>
  <c r="K44" i="18"/>
  <c r="K43" i="18"/>
  <c r="AN11" i="21" s="1"/>
  <c r="K42" i="18"/>
  <c r="AM11" i="21" s="1"/>
  <c r="K41" i="18"/>
  <c r="AL11" i="21" s="1"/>
  <c r="K40" i="18"/>
  <c r="K39" i="18"/>
  <c r="AJ11" i="21" s="1"/>
  <c r="AH11" i="21"/>
  <c r="K36" i="18"/>
  <c r="AG11" i="21" s="1"/>
  <c r="K35" i="18"/>
  <c r="AF11" i="21" s="1"/>
  <c r="K34" i="18"/>
  <c r="AE11" i="21" s="1"/>
  <c r="K33" i="18"/>
  <c r="AD11" i="21" s="1"/>
  <c r="K32" i="18"/>
  <c r="AC11" i="21" s="1"/>
  <c r="K31" i="18"/>
  <c r="AB11" i="21" s="1"/>
  <c r="K30" i="18"/>
  <c r="AA11" i="21" s="1"/>
  <c r="K28" i="18"/>
  <c r="Y11" i="21" s="1"/>
  <c r="K27" i="18"/>
  <c r="X11" i="21" s="1"/>
  <c r="W11" i="21"/>
  <c r="K25" i="18"/>
  <c r="K24" i="18"/>
  <c r="U11" i="21" s="1"/>
  <c r="K23" i="18"/>
  <c r="K22" i="18"/>
  <c r="S11" i="21" s="1"/>
  <c r="K21" i="18"/>
  <c r="K20" i="18"/>
  <c r="Q11" i="21" s="1"/>
  <c r="K19" i="18"/>
  <c r="P11" i="21" s="1"/>
  <c r="K18" i="18"/>
  <c r="O11" i="21" s="1"/>
  <c r="K17" i="18"/>
  <c r="N11" i="21" s="1"/>
  <c r="K16" i="18"/>
  <c r="M11" i="21" s="1"/>
  <c r="K11" i="21"/>
  <c r="K13" i="18"/>
  <c r="J11" i="21" s="1"/>
  <c r="H117" i="18"/>
  <c r="H116" i="18"/>
  <c r="DI8" i="21" s="1"/>
  <c r="H115" i="18"/>
  <c r="DH8" i="21" s="1"/>
  <c r="H114" i="18"/>
  <c r="DG8" i="21" s="1"/>
  <c r="DE8" i="21"/>
  <c r="H111" i="18"/>
  <c r="DD8" i="21" s="1"/>
  <c r="H110" i="18"/>
  <c r="DC8" i="21" s="1"/>
  <c r="H107" i="18"/>
  <c r="H106" i="18"/>
  <c r="CY8" i="21" s="1"/>
  <c r="H105" i="18"/>
  <c r="CX8" i="21" s="1"/>
  <c r="H104" i="18"/>
  <c r="H103" i="18"/>
  <c r="CV8" i="21" s="1"/>
  <c r="H102" i="18"/>
  <c r="CU8" i="21" s="1"/>
  <c r="H100" i="18"/>
  <c r="CS8" i="21" s="1"/>
  <c r="H99" i="18"/>
  <c r="CR8" i="21" s="1"/>
  <c r="H98" i="18"/>
  <c r="L98" i="18" s="1"/>
  <c r="CQ12" i="21" s="1"/>
  <c r="H97" i="18"/>
  <c r="CP8" i="21" s="1"/>
  <c r="H96" i="18"/>
  <c r="CO8" i="21" s="1"/>
  <c r="H95" i="18"/>
  <c r="CN8" i="21" s="1"/>
  <c r="H94" i="18"/>
  <c r="L94" i="18" s="1"/>
  <c r="CM12" i="21" s="1"/>
  <c r="H93" i="18"/>
  <c r="L93" i="18" s="1"/>
  <c r="H91" i="18"/>
  <c r="H90" i="18"/>
  <c r="H89" i="18"/>
  <c r="CH8" i="21" s="1"/>
  <c r="H88" i="18"/>
  <c r="CG8" i="21" s="1"/>
  <c r="H87" i="18"/>
  <c r="H86" i="18"/>
  <c r="CE8" i="21" s="1"/>
  <c r="H85" i="18"/>
  <c r="CD8" i="21" s="1"/>
  <c r="H84" i="18"/>
  <c r="L84" i="18" s="1"/>
  <c r="CC12" i="21" s="1"/>
  <c r="H81" i="18"/>
  <c r="BZ8" i="21" s="1"/>
  <c r="H80" i="18"/>
  <c r="L80" i="18" s="1"/>
  <c r="H79" i="18"/>
  <c r="BX8" i="21" s="1"/>
  <c r="H78" i="18"/>
  <c r="BW8" i="21" s="1"/>
  <c r="H77" i="18"/>
  <c r="H75" i="18"/>
  <c r="BT8" i="21" s="1"/>
  <c r="H74" i="18"/>
  <c r="BS8" i="21" s="1"/>
  <c r="H73" i="18"/>
  <c r="BR8" i="21" s="1"/>
  <c r="H72" i="18"/>
  <c r="BQ8" i="21" s="1"/>
  <c r="H71" i="18"/>
  <c r="BP8" i="21" s="1"/>
  <c r="H69" i="18"/>
  <c r="H68" i="18"/>
  <c r="BM8" i="21" s="1"/>
  <c r="H67" i="18"/>
  <c r="H66" i="18"/>
  <c r="BK8" i="21" s="1"/>
  <c r="H65" i="18"/>
  <c r="BJ8" i="21" s="1"/>
  <c r="H64" i="18"/>
  <c r="BI8" i="21" s="1"/>
  <c r="H63" i="18"/>
  <c r="BH8" i="21" s="1"/>
  <c r="H61" i="18"/>
  <c r="BF8" i="21" s="1"/>
  <c r="H60" i="18"/>
  <c r="BE8" i="21" s="1"/>
  <c r="H54" i="18"/>
  <c r="AY8" i="21" s="1"/>
  <c r="H53" i="18"/>
  <c r="AX8" i="21" s="1"/>
  <c r="H52" i="18"/>
  <c r="AW8" i="21" s="1"/>
  <c r="H51" i="18"/>
  <c r="H50" i="18"/>
  <c r="AU8" i="21" s="1"/>
  <c r="H47" i="18"/>
  <c r="H46" i="18"/>
  <c r="AQ8" i="21" s="1"/>
  <c r="H45" i="18"/>
  <c r="AP8" i="21" s="1"/>
  <c r="H44" i="18"/>
  <c r="H43" i="18"/>
  <c r="H42" i="18"/>
  <c r="AM8" i="21" s="1"/>
  <c r="H41" i="18"/>
  <c r="H40" i="18"/>
  <c r="AK8" i="21" s="1"/>
  <c r="H39" i="18"/>
  <c r="AH8" i="21"/>
  <c r="H36" i="18"/>
  <c r="AG8" i="21" s="1"/>
  <c r="H35" i="18"/>
  <c r="AF8" i="21" s="1"/>
  <c r="H34" i="18"/>
  <c r="AE8" i="21" s="1"/>
  <c r="H33" i="18"/>
  <c r="AD8" i="21" s="1"/>
  <c r="H32" i="18"/>
  <c r="AC8" i="21" s="1"/>
  <c r="H31" i="18"/>
  <c r="AB8" i="21" s="1"/>
  <c r="H30" i="18"/>
  <c r="AA8" i="21" s="1"/>
  <c r="H28" i="18"/>
  <c r="Y8" i="21" s="1"/>
  <c r="H27" i="18"/>
  <c r="X8" i="21" s="1"/>
  <c r="W8" i="21"/>
  <c r="H25" i="18"/>
  <c r="V8" i="21" s="1"/>
  <c r="H24" i="18"/>
  <c r="U8" i="21" s="1"/>
  <c r="H23" i="18"/>
  <c r="T8" i="21" s="1"/>
  <c r="H22" i="18"/>
  <c r="H21" i="18"/>
  <c r="R8" i="21" s="1"/>
  <c r="H20" i="18"/>
  <c r="Q8" i="21" s="1"/>
  <c r="H19" i="18"/>
  <c r="P8" i="21" s="1"/>
  <c r="H18" i="18"/>
  <c r="O8" i="21" s="1"/>
  <c r="H17" i="18"/>
  <c r="N8" i="21" s="1"/>
  <c r="H16" i="18"/>
  <c r="M8" i="21" s="1"/>
  <c r="H13" i="18"/>
  <c r="DF13" i="21"/>
  <c r="BU13" i="21"/>
  <c r="AT13" i="21"/>
  <c r="AI13" i="21"/>
  <c r="Z13" i="21"/>
  <c r="J113" i="18"/>
  <c r="DF10" i="21" s="1"/>
  <c r="J109" i="18"/>
  <c r="DB10" i="21" s="1"/>
  <c r="J92" i="18"/>
  <c r="CK10" i="21" s="1"/>
  <c r="J76" i="18"/>
  <c r="J70" i="18"/>
  <c r="BO10" i="21" s="1"/>
  <c r="J62" i="18"/>
  <c r="BG10" i="21" s="1"/>
  <c r="J49" i="18"/>
  <c r="J38" i="18"/>
  <c r="AI10" i="21" s="1"/>
  <c r="J29" i="18"/>
  <c r="Z10" i="21" s="1"/>
  <c r="J15" i="18"/>
  <c r="J12" i="18" s="1"/>
  <c r="I113" i="18"/>
  <c r="DF9" i="21" s="1"/>
  <c r="I109" i="18"/>
  <c r="DB9" i="21" s="1"/>
  <c r="I92" i="18"/>
  <c r="CK9" i="21" s="1"/>
  <c r="I76" i="18"/>
  <c r="BU9" i="21" s="1"/>
  <c r="I70" i="18"/>
  <c r="BO9" i="21" s="1"/>
  <c r="I62" i="18"/>
  <c r="BG9" i="21" s="1"/>
  <c r="I49" i="18"/>
  <c r="AT9" i="21" s="1"/>
  <c r="I38" i="18"/>
  <c r="AI9" i="21" s="1"/>
  <c r="I29" i="18"/>
  <c r="I15" i="18"/>
  <c r="I12" i="18" s="1"/>
  <c r="G113" i="18"/>
  <c r="DF7" i="21" s="1"/>
  <c r="G109" i="18"/>
  <c r="DB7" i="21" s="1"/>
  <c r="G92" i="18"/>
  <c r="G76" i="18"/>
  <c r="BU7" i="21" s="1"/>
  <c r="G70" i="18"/>
  <c r="BO7" i="21" s="1"/>
  <c r="G62" i="18"/>
  <c r="G49" i="18"/>
  <c r="AT7" i="21" s="1"/>
  <c r="G38" i="18"/>
  <c r="AI7" i="21" s="1"/>
  <c r="G29" i="18"/>
  <c r="Z7" i="21" s="1"/>
  <c r="G15" i="18"/>
  <c r="L7" i="21" s="1"/>
  <c r="F113" i="18"/>
  <c r="DF6" i="21" s="1"/>
  <c r="F109" i="18"/>
  <c r="DB6" i="21" s="1"/>
  <c r="F92" i="18"/>
  <c r="CK6" i="21" s="1"/>
  <c r="F76" i="18"/>
  <c r="BU6" i="21" s="1"/>
  <c r="F70" i="18"/>
  <c r="F62" i="18"/>
  <c r="BG6" i="21" s="1"/>
  <c r="F49" i="18"/>
  <c r="AT6" i="21" s="1"/>
  <c r="F38" i="18"/>
  <c r="AI6" i="21" s="1"/>
  <c r="F29" i="18"/>
  <c r="F15" i="18"/>
  <c r="L6" i="21" s="1"/>
  <c r="E113" i="18"/>
  <c r="E109" i="18"/>
  <c r="E92" i="18"/>
  <c r="CK5" i="21" s="1"/>
  <c r="E76" i="18"/>
  <c r="BU5" i="21" s="1"/>
  <c r="E70" i="18"/>
  <c r="BO5" i="21" s="1"/>
  <c r="E62" i="18"/>
  <c r="E49" i="18"/>
  <c r="AT5" i="21" s="1"/>
  <c r="E29" i="18"/>
  <c r="Z5" i="21" s="1"/>
  <c r="E15" i="18"/>
  <c r="L5" i="21" s="1"/>
  <c r="D113" i="18"/>
  <c r="DF4" i="21" s="1"/>
  <c r="D109" i="18"/>
  <c r="DB4" i="21" s="1"/>
  <c r="D92" i="18"/>
  <c r="D83" i="18" s="1"/>
  <c r="CB4" i="21" s="1"/>
  <c r="D76" i="18"/>
  <c r="BU4" i="21" s="1"/>
  <c r="D70" i="18"/>
  <c r="BO4" i="21" s="1"/>
  <c r="D62" i="18"/>
  <c r="D49" i="18"/>
  <c r="AT4" i="21" s="1"/>
  <c r="D38" i="18"/>
  <c r="AI4" i="21" s="1"/>
  <c r="D29" i="18"/>
  <c r="Z4" i="21" s="1"/>
  <c r="D15" i="18"/>
  <c r="L4" i="21" s="1"/>
  <c r="C113" i="18"/>
  <c r="DF3" i="21" s="1"/>
  <c r="C109" i="18"/>
  <c r="DB3" i="21" s="1"/>
  <c r="C92" i="18"/>
  <c r="CK3" i="21" s="1"/>
  <c r="C76" i="18"/>
  <c r="BU3" i="21" s="1"/>
  <c r="C70" i="18"/>
  <c r="BO3" i="21" s="1"/>
  <c r="C62" i="18"/>
  <c r="BG3" i="21" s="1"/>
  <c r="C49" i="18"/>
  <c r="AT3" i="21" s="1"/>
  <c r="C29" i="18"/>
  <c r="Z3" i="21" s="1"/>
  <c r="C15" i="18"/>
  <c r="C12" i="18" s="1"/>
  <c r="H128" i="18"/>
  <c r="DU8" i="21" s="1"/>
  <c r="D2" i="1"/>
  <c r="A4" i="21" s="1"/>
  <c r="B5" i="2"/>
  <c r="B5" i="3"/>
  <c r="B5" i="11"/>
  <c r="C3" i="12"/>
  <c r="G32" i="1"/>
  <c r="AC8" i="23" s="1"/>
  <c r="G31" i="1"/>
  <c r="AB8" i="23" s="1"/>
  <c r="G30" i="1"/>
  <c r="AA8" i="23" s="1"/>
  <c r="G28" i="1"/>
  <c r="Y8" i="23" s="1"/>
  <c r="G27" i="1"/>
  <c r="X8" i="23" s="1"/>
  <c r="G26" i="1"/>
  <c r="W8" i="23" s="1"/>
  <c r="G25" i="1"/>
  <c r="FE5" i="3" s="1"/>
  <c r="G24" i="1"/>
  <c r="G23" i="1"/>
  <c r="T8" i="23" s="1"/>
  <c r="G13" i="1"/>
  <c r="J8" i="23" s="1"/>
  <c r="BP12" i="23"/>
  <c r="BN14" i="23"/>
  <c r="DS5" i="2"/>
  <c r="J65" i="1"/>
  <c r="BJ11" i="23" s="1"/>
  <c r="G65" i="1"/>
  <c r="BJ8" i="23" s="1"/>
  <c r="J64" i="1"/>
  <c r="BI11" i="23" s="1"/>
  <c r="G64" i="1"/>
  <c r="BI8" i="23" s="1"/>
  <c r="J63" i="1"/>
  <c r="BH11" i="23" s="1"/>
  <c r="G63" i="1"/>
  <c r="GQ5" i="3" s="1"/>
  <c r="J62" i="1"/>
  <c r="FA5" i="11" s="1"/>
  <c r="G62" i="1"/>
  <c r="J61" i="1"/>
  <c r="EZ5" i="11" s="1"/>
  <c r="G61" i="1"/>
  <c r="J60" i="1"/>
  <c r="G60" i="1"/>
  <c r="GN5" i="3" s="1"/>
  <c r="J59" i="1"/>
  <c r="BD11" i="23" s="1"/>
  <c r="G59" i="1"/>
  <c r="BD8" i="23" s="1"/>
  <c r="J58" i="1"/>
  <c r="BC11" i="23" s="1"/>
  <c r="G58" i="1"/>
  <c r="GL5" i="3" s="1"/>
  <c r="J57" i="1"/>
  <c r="EV5" i="11" s="1"/>
  <c r="J56" i="1"/>
  <c r="G56" i="1"/>
  <c r="GJ5" i="3" s="1"/>
  <c r="J55" i="1"/>
  <c r="ET5" i="11" s="1"/>
  <c r="G55" i="1"/>
  <c r="J53" i="1"/>
  <c r="G53" i="1"/>
  <c r="L52" i="1"/>
  <c r="AW13" i="23" s="1"/>
  <c r="H52" i="1"/>
  <c r="E52" i="1"/>
  <c r="AW6" i="23" s="1"/>
  <c r="D52" i="1"/>
  <c r="AW5" i="3" s="1"/>
  <c r="C52" i="1"/>
  <c r="AW4" i="23" s="1"/>
  <c r="B52" i="1"/>
  <c r="AT5" i="2" s="1"/>
  <c r="J51" i="1"/>
  <c r="AV11" i="23" s="1"/>
  <c r="G51" i="1"/>
  <c r="AV8" i="23" s="1"/>
  <c r="J50" i="1"/>
  <c r="AU11" i="23" s="1"/>
  <c r="G50" i="1"/>
  <c r="J49" i="1"/>
  <c r="G49" i="1"/>
  <c r="AT8" i="23" s="1"/>
  <c r="J48" i="1"/>
  <c r="AS11" i="23" s="1"/>
  <c r="G48" i="1"/>
  <c r="AS8" i="23" s="1"/>
  <c r="J47" i="1"/>
  <c r="AR11" i="23" s="1"/>
  <c r="G47" i="1"/>
  <c r="AR8" i="23" s="1"/>
  <c r="J46" i="1"/>
  <c r="G46" i="1"/>
  <c r="AQ8" i="23" s="1"/>
  <c r="L45" i="1"/>
  <c r="AP13" i="23" s="1"/>
  <c r="I45" i="1"/>
  <c r="H45" i="1"/>
  <c r="AP9" i="23" s="1"/>
  <c r="F45" i="1"/>
  <c r="DY5" i="3" s="1"/>
  <c r="E45" i="1"/>
  <c r="D45" i="1"/>
  <c r="AP5" i="23" s="1"/>
  <c r="C45" i="1"/>
  <c r="AP4" i="23" s="1"/>
  <c r="B45" i="1"/>
  <c r="AP3" i="23" s="1"/>
  <c r="J44" i="1"/>
  <c r="EI5" i="11" s="1"/>
  <c r="G44" i="1"/>
  <c r="AO8" i="23" s="1"/>
  <c r="J43" i="1"/>
  <c r="EH5" i="11" s="1"/>
  <c r="G43" i="1"/>
  <c r="AN8" i="23" s="1"/>
  <c r="J42" i="1"/>
  <c r="AM11" i="23" s="1"/>
  <c r="G42" i="1"/>
  <c r="AM8" i="23" s="1"/>
  <c r="J41" i="1"/>
  <c r="EF5" i="11" s="1"/>
  <c r="G41" i="1"/>
  <c r="J39" i="1"/>
  <c r="AJ11" i="23" s="1"/>
  <c r="G39" i="1"/>
  <c r="AJ8" i="23" s="1"/>
  <c r="L38" i="1"/>
  <c r="HJ5" i="2" s="1"/>
  <c r="I38" i="1"/>
  <c r="AI10" i="23" s="1"/>
  <c r="F38" i="1"/>
  <c r="E38" i="1"/>
  <c r="AI6" i="23" s="1"/>
  <c r="C38" i="1"/>
  <c r="AI4" i="23" s="1"/>
  <c r="B38" i="1"/>
  <c r="AI3" i="23" s="1"/>
  <c r="J36" i="1"/>
  <c r="AG11" i="23" s="1"/>
  <c r="G36" i="1"/>
  <c r="FP5" i="3" s="1"/>
  <c r="J35" i="1"/>
  <c r="AF11" i="23" s="1"/>
  <c r="G35" i="1"/>
  <c r="FO5" i="3" s="1"/>
  <c r="J34" i="1"/>
  <c r="DY5" i="11" s="1"/>
  <c r="G34" i="1"/>
  <c r="J33" i="1"/>
  <c r="DX5" i="11" s="1"/>
  <c r="G33" i="1"/>
  <c r="AD8" i="23" s="1"/>
  <c r="J32" i="1"/>
  <c r="AC11" i="23" s="1"/>
  <c r="J31" i="1"/>
  <c r="DV5" i="11" s="1"/>
  <c r="J30" i="1"/>
  <c r="AA11" i="23" s="1"/>
  <c r="L29" i="1"/>
  <c r="I29" i="1"/>
  <c r="Z10" i="23" s="1"/>
  <c r="H29" i="1"/>
  <c r="Z9" i="23" s="1"/>
  <c r="F29" i="1"/>
  <c r="DI5" i="3" s="1"/>
  <c r="E29" i="1"/>
  <c r="D29" i="1"/>
  <c r="Z5" i="23" s="1"/>
  <c r="C29" i="1"/>
  <c r="Z4" i="23" s="1"/>
  <c r="B29" i="1"/>
  <c r="W5" i="2" s="1"/>
  <c r="J28" i="1"/>
  <c r="Y11" i="23" s="1"/>
  <c r="J27" i="1"/>
  <c r="DR5" i="11" s="1"/>
  <c r="J26" i="1"/>
  <c r="W11" i="23" s="1"/>
  <c r="J25" i="1"/>
  <c r="V11" i="23" s="1"/>
  <c r="J24" i="1"/>
  <c r="DO5" i="11" s="1"/>
  <c r="J23" i="1"/>
  <c r="T11" i="23" s="1"/>
  <c r="L22" i="1"/>
  <c r="GT5" i="2" s="1"/>
  <c r="I22" i="1"/>
  <c r="BH5" i="11" s="1"/>
  <c r="F22" i="1"/>
  <c r="S7" i="23" s="1"/>
  <c r="E22" i="1"/>
  <c r="S6" i="23" s="1"/>
  <c r="C22" i="1"/>
  <c r="S4" i="23" s="1"/>
  <c r="B22" i="1"/>
  <c r="P5" i="2" s="1"/>
  <c r="J19" i="1"/>
  <c r="P11" i="23" s="1"/>
  <c r="G19" i="1"/>
  <c r="EZ5" i="3" s="1"/>
  <c r="J18" i="1"/>
  <c r="G18" i="1"/>
  <c r="O8" i="23" s="1"/>
  <c r="J17" i="1"/>
  <c r="DI5" i="11" s="1"/>
  <c r="G17" i="1"/>
  <c r="EX5" i="3" s="1"/>
  <c r="J16" i="1"/>
  <c r="G16" i="1"/>
  <c r="M8" i="23" s="1"/>
  <c r="J15" i="1"/>
  <c r="DG5" i="11" s="1"/>
  <c r="G15" i="1"/>
  <c r="EV5" i="3" s="1"/>
  <c r="J14" i="1"/>
  <c r="K11" i="23" s="1"/>
  <c r="G14" i="1"/>
  <c r="K8" i="23" s="1"/>
  <c r="J13" i="1"/>
  <c r="DE5" i="11" s="1"/>
  <c r="J12" i="1"/>
  <c r="G12" i="1"/>
  <c r="I8" i="23" s="1"/>
  <c r="L11" i="1"/>
  <c r="L10" i="1" s="1"/>
  <c r="G13" i="23" s="1"/>
  <c r="I11" i="1"/>
  <c r="H10" i="23" s="1"/>
  <c r="H11" i="1"/>
  <c r="E11" i="1"/>
  <c r="BI5" i="3" s="1"/>
  <c r="D11" i="1"/>
  <c r="C11" i="1"/>
  <c r="H3" i="23"/>
  <c r="DF5" i="11"/>
  <c r="CY5" i="11"/>
  <c r="CX5" i="11"/>
  <c r="CW5" i="11"/>
  <c r="CV5" i="11"/>
  <c r="CU5" i="11"/>
  <c r="CT5" i="11"/>
  <c r="CS5" i="11"/>
  <c r="CR5" i="11"/>
  <c r="CQ5" i="11"/>
  <c r="CP5" i="11"/>
  <c r="CO5" i="11"/>
  <c r="CM5" i="11"/>
  <c r="CK5" i="11"/>
  <c r="CJ5" i="11"/>
  <c r="CI5" i="11"/>
  <c r="CH5" i="11"/>
  <c r="CG5" i="11"/>
  <c r="CF5" i="11"/>
  <c r="CD5" i="11"/>
  <c r="CC5" i="11"/>
  <c r="CB5" i="11"/>
  <c r="CA5" i="11"/>
  <c r="BZ5" i="11"/>
  <c r="BY5" i="11"/>
  <c r="BV5" i="11"/>
  <c r="BU5" i="11"/>
  <c r="BT5" i="11"/>
  <c r="BS5" i="11"/>
  <c r="BR5" i="11"/>
  <c r="BQ5" i="11"/>
  <c r="BP5" i="11"/>
  <c r="BN5" i="11"/>
  <c r="BM5" i="11"/>
  <c r="BL5" i="11"/>
  <c r="BK5" i="11"/>
  <c r="BJ5" i="11"/>
  <c r="BI5" i="11"/>
  <c r="BF5" i="11"/>
  <c r="BE5" i="11"/>
  <c r="BD5" i="11"/>
  <c r="BC5" i="11"/>
  <c r="BB5" i="11"/>
  <c r="BA5" i="11"/>
  <c r="AZ5" i="11"/>
  <c r="AY5" i="11"/>
  <c r="AR5" i="11"/>
  <c r="AQ5" i="11"/>
  <c r="AP5" i="11"/>
  <c r="AO5" i="11"/>
  <c r="AN5" i="11"/>
  <c r="AL5" i="11"/>
  <c r="AK5" i="11"/>
  <c r="AJ5" i="11"/>
  <c r="AI5" i="11"/>
  <c r="AH5" i="11"/>
  <c r="AG5" i="11"/>
  <c r="AE5" i="11"/>
  <c r="AD5" i="11"/>
  <c r="AC5" i="11"/>
  <c r="AB5" i="11"/>
  <c r="Z5" i="11"/>
  <c r="W5" i="11"/>
  <c r="V5" i="11"/>
  <c r="U5" i="11"/>
  <c r="T5" i="11"/>
  <c r="S5" i="11"/>
  <c r="R5" i="11"/>
  <c r="Q5" i="11"/>
  <c r="IP5" i="2"/>
  <c r="IO5" i="2"/>
  <c r="IN5" i="2"/>
  <c r="IM5" i="2"/>
  <c r="IK5" i="2"/>
  <c r="IJ5" i="2"/>
  <c r="II5" i="2"/>
  <c r="IH5" i="2"/>
  <c r="IG5" i="2"/>
  <c r="IF5" i="2"/>
  <c r="IE5" i="2"/>
  <c r="ID5" i="2"/>
  <c r="IC5" i="2"/>
  <c r="IB5" i="2"/>
  <c r="IA5" i="2"/>
  <c r="HZ5" i="2"/>
  <c r="HY5" i="2"/>
  <c r="HW5" i="2"/>
  <c r="HV5" i="2"/>
  <c r="HU5" i="2"/>
  <c r="HT5" i="2"/>
  <c r="HS5" i="2"/>
  <c r="HR5" i="2"/>
  <c r="HP5" i="2"/>
  <c r="HO5" i="2"/>
  <c r="HN5" i="2"/>
  <c r="HM5" i="2"/>
  <c r="HL5" i="2"/>
  <c r="HK5" i="2"/>
  <c r="HH5" i="2"/>
  <c r="HG5" i="2"/>
  <c r="HF5" i="2"/>
  <c r="HE5" i="2"/>
  <c r="HD5" i="2"/>
  <c r="HC5" i="2"/>
  <c r="HB5" i="2"/>
  <c r="GZ5" i="2"/>
  <c r="GY5" i="2"/>
  <c r="GX5" i="2"/>
  <c r="GW5" i="2"/>
  <c r="GV5" i="2"/>
  <c r="GU5" i="2"/>
  <c r="GR5" i="2"/>
  <c r="GQ5" i="2"/>
  <c r="GP5" i="2"/>
  <c r="GO5" i="2"/>
  <c r="GN5" i="2"/>
  <c r="GM5" i="2"/>
  <c r="GL5" i="2"/>
  <c r="GK5" i="2"/>
  <c r="GD5" i="2"/>
  <c r="GC5" i="2"/>
  <c r="AT5" i="11"/>
  <c r="AS5" i="11"/>
  <c r="O5" i="11"/>
  <c r="N5" i="11"/>
  <c r="M5" i="11"/>
  <c r="L5" i="11"/>
  <c r="K5" i="11"/>
  <c r="J5" i="11"/>
  <c r="G5" i="11"/>
  <c r="C5" i="11"/>
  <c r="EL5" i="3"/>
  <c r="EK5" i="3"/>
  <c r="EJ5" i="3"/>
  <c r="EI5" i="3"/>
  <c r="EG5" i="3"/>
  <c r="EE5" i="3"/>
  <c r="ED5" i="3"/>
  <c r="EC5" i="3"/>
  <c r="EB5" i="3"/>
  <c r="EA5" i="3"/>
  <c r="DZ5" i="3"/>
  <c r="DX5" i="3"/>
  <c r="DW5" i="3"/>
  <c r="DV5" i="3"/>
  <c r="DU5" i="3"/>
  <c r="DT5" i="3"/>
  <c r="DS5" i="3"/>
  <c r="DP5" i="3"/>
  <c r="DO5" i="3"/>
  <c r="DN5" i="3"/>
  <c r="DM5" i="3"/>
  <c r="DL5" i="3"/>
  <c r="DK5" i="3"/>
  <c r="DJ5" i="3"/>
  <c r="CW5" i="3"/>
  <c r="CQ5" i="3"/>
  <c r="CV5" i="3"/>
  <c r="CU5" i="3"/>
  <c r="CT5" i="3"/>
  <c r="CS5" i="3"/>
  <c r="CR5" i="3"/>
  <c r="CO5" i="3"/>
  <c r="CN5" i="3"/>
  <c r="CM5" i="3"/>
  <c r="CL5" i="3"/>
  <c r="CK5" i="3"/>
  <c r="CJ5" i="3"/>
  <c r="CH5" i="3"/>
  <c r="CG5" i="3"/>
  <c r="CF5" i="3"/>
  <c r="CE5" i="3"/>
  <c r="CD5" i="3"/>
  <c r="CC5" i="3"/>
  <c r="BZ5" i="3"/>
  <c r="BY5" i="3"/>
  <c r="BX5" i="3"/>
  <c r="BW5" i="3"/>
  <c r="BV5" i="3"/>
  <c r="BU5" i="3"/>
  <c r="BT5" i="3"/>
  <c r="BC5" i="3"/>
  <c r="BB5" i="3"/>
  <c r="BA5" i="3"/>
  <c r="AZ5" i="3"/>
  <c r="AY5" i="3"/>
  <c r="AX5" i="3"/>
  <c r="AV5" i="3"/>
  <c r="AU5" i="3"/>
  <c r="AT5" i="3"/>
  <c r="AS5" i="3"/>
  <c r="AR5" i="3"/>
  <c r="AQ5" i="3"/>
  <c r="AO5" i="3"/>
  <c r="AN5" i="3"/>
  <c r="AM5" i="3"/>
  <c r="AL5" i="3"/>
  <c r="AJ5" i="3"/>
  <c r="AD5" i="3"/>
  <c r="AG5" i="3"/>
  <c r="AF5" i="3"/>
  <c r="AE5" i="3"/>
  <c r="AC5" i="3"/>
  <c r="AB5" i="3"/>
  <c r="AA5" i="3"/>
  <c r="EN5" i="3"/>
  <c r="EM5" i="3"/>
  <c r="DF5" i="3"/>
  <c r="DE5" i="3"/>
  <c r="DD5" i="3"/>
  <c r="DC5" i="3"/>
  <c r="CX5" i="3"/>
  <c r="BR5" i="3"/>
  <c r="BQ5" i="3"/>
  <c r="BP5" i="3"/>
  <c r="BO5" i="3"/>
  <c r="BN5" i="3"/>
  <c r="BM5" i="3"/>
  <c r="BJ5" i="3"/>
  <c r="BE5" i="3"/>
  <c r="BD5" i="3"/>
  <c r="Y5" i="3"/>
  <c r="V5" i="3"/>
  <c r="U5" i="3"/>
  <c r="T5" i="3"/>
  <c r="C5" i="3"/>
  <c r="C5" i="2"/>
  <c r="BJ5" i="2"/>
  <c r="BI5" i="2"/>
  <c r="BG5" i="2"/>
  <c r="BF5" i="2"/>
  <c r="BE5" i="2"/>
  <c r="BD5" i="2"/>
  <c r="BC5" i="2"/>
  <c r="BB5" i="2"/>
  <c r="BA5" i="2"/>
  <c r="AZ5" i="2"/>
  <c r="AY5" i="2"/>
  <c r="AX5" i="2"/>
  <c r="AW5" i="2"/>
  <c r="AV5" i="2"/>
  <c r="AU5" i="2"/>
  <c r="AS5" i="2"/>
  <c r="AR5" i="2"/>
  <c r="AQ5" i="2"/>
  <c r="AP5" i="2"/>
  <c r="AO5" i="2"/>
  <c r="AN5" i="2"/>
  <c r="AL5" i="2"/>
  <c r="AK5" i="2"/>
  <c r="AJ5" i="2"/>
  <c r="AI5" i="2"/>
  <c r="AH5" i="2"/>
  <c r="AG5" i="2"/>
  <c r="AD5" i="2"/>
  <c r="AC5" i="2"/>
  <c r="AB5" i="2"/>
  <c r="AA5" i="2"/>
  <c r="Z5" i="2"/>
  <c r="Y5" i="2"/>
  <c r="X5" i="2"/>
  <c r="V5" i="2"/>
  <c r="U5" i="2"/>
  <c r="T5" i="2"/>
  <c r="S5" i="2"/>
  <c r="R5" i="2"/>
  <c r="Q5" i="2"/>
  <c r="N5" i="2"/>
  <c r="M5" i="2"/>
  <c r="L5" i="2"/>
  <c r="K5" i="2"/>
  <c r="I5" i="2"/>
  <c r="H5" i="2"/>
  <c r="J5" i="2"/>
  <c r="G5" i="2"/>
  <c r="F11" i="1"/>
  <c r="F10" i="1" s="1"/>
  <c r="G7" i="23" s="1"/>
  <c r="H22" i="1"/>
  <c r="I52" i="1"/>
  <c r="AW10" i="23" s="1"/>
  <c r="J54" i="1"/>
  <c r="ES5" i="11" s="1"/>
  <c r="CN5" i="11"/>
  <c r="G54" i="1"/>
  <c r="AY8" i="23" s="1"/>
  <c r="F52" i="1"/>
  <c r="AW7" i="23" s="1"/>
  <c r="EH5" i="3"/>
  <c r="D22" i="1"/>
  <c r="S5" i="23" s="1"/>
  <c r="W5" i="3"/>
  <c r="X5" i="3"/>
  <c r="G40" i="1"/>
  <c r="FT5" i="3" s="1"/>
  <c r="D38" i="1"/>
  <c r="AI5" i="23" s="1"/>
  <c r="AK5" i="3"/>
  <c r="J40" i="1"/>
  <c r="AK11" i="23" s="1"/>
  <c r="H38" i="1"/>
  <c r="AI9" i="23" s="1"/>
  <c r="AA5" i="11"/>
  <c r="B10" i="1"/>
  <c r="EM5" i="11"/>
  <c r="G83" i="18"/>
  <c r="CB7" i="21" s="1"/>
  <c r="CK7" i="21"/>
  <c r="Z9" i="21"/>
  <c r="AO8" i="21"/>
  <c r="BB8" i="21"/>
  <c r="K12" i="21"/>
  <c r="CT12" i="21"/>
  <c r="DE12" i="21"/>
  <c r="M121" i="18"/>
  <c r="DN13" i="21" s="1"/>
  <c r="L89" i="18"/>
  <c r="W12" i="21"/>
  <c r="AH12" i="21"/>
  <c r="AH14" i="21"/>
  <c r="CW8" i="21"/>
  <c r="L95" i="18"/>
  <c r="N95" i="18" s="1"/>
  <c r="CN14" i="21" s="1"/>
  <c r="CA8" i="21"/>
  <c r="CQ8" i="21"/>
  <c r="DK8" i="21"/>
  <c r="DK12" i="21"/>
  <c r="BB12" i="21"/>
  <c r="CA12" i="21"/>
  <c r="W14" i="21"/>
  <c r="K14" i="21"/>
  <c r="DE14" i="21"/>
  <c r="DA14" i="21"/>
  <c r="CT14" i="21"/>
  <c r="DK14" i="21"/>
  <c r="BB14" i="21"/>
  <c r="CA14" i="21"/>
  <c r="BE8" i="23"/>
  <c r="AF5" i="11"/>
  <c r="BP3" i="23"/>
  <c r="BL5" i="2"/>
  <c r="Z3" i="23"/>
  <c r="CZ8" i="21"/>
  <c r="K8" i="21"/>
  <c r="CT8" i="21"/>
  <c r="DA8" i="21"/>
  <c r="BO13" i="21"/>
  <c r="AZ8" i="21"/>
  <c r="AZ12" i="21"/>
  <c r="CJ8" i="21"/>
  <c r="GF5" i="2"/>
  <c r="FL5" i="3"/>
  <c r="E83" i="18"/>
  <c r="CB5" i="21" s="1"/>
  <c r="EP8" i="21"/>
  <c r="AZ14" i="21"/>
  <c r="EU9" i="21"/>
  <c r="L90" i="18" l="1"/>
  <c r="BY8" i="21"/>
  <c r="B17" i="26"/>
  <c r="C16" i="26"/>
  <c r="Y5" i="11"/>
  <c r="I10" i="1"/>
  <c r="I9" i="1" s="1"/>
  <c r="AV5" i="11" s="1"/>
  <c r="FF5" i="3"/>
  <c r="E121" i="18"/>
  <c r="DN5" i="21" s="1"/>
  <c r="F101" i="24"/>
  <c r="F61" i="24"/>
  <c r="F86" i="24" s="1"/>
  <c r="AI5" i="3"/>
  <c r="BH8" i="23"/>
  <c r="H49" i="18"/>
  <c r="AT8" i="21" s="1"/>
  <c r="N89" i="18"/>
  <c r="CH14" i="21" s="1"/>
  <c r="E9" i="12"/>
  <c r="L73" i="18"/>
  <c r="BR12" i="21" s="1"/>
  <c r="FK5" i="3"/>
  <c r="C138" i="18"/>
  <c r="EU3" i="21" s="1"/>
  <c r="L34" i="18"/>
  <c r="N34" i="18" s="1"/>
  <c r="AE14" i="21" s="1"/>
  <c r="L9" i="21"/>
  <c r="L86" i="18"/>
  <c r="N86" i="18" s="1"/>
  <c r="O86" i="18" s="1"/>
  <c r="K62" i="18"/>
  <c r="BG11" i="21" s="1"/>
  <c r="DH5" i="3"/>
  <c r="L67" i="18"/>
  <c r="N67" i="18" s="1"/>
  <c r="L72" i="18"/>
  <c r="BL8" i="21"/>
  <c r="V8" i="23"/>
  <c r="GM5" i="3"/>
  <c r="L32" i="18"/>
  <c r="N32" i="18" s="1"/>
  <c r="O32" i="18" s="1"/>
  <c r="C121" i="18"/>
  <c r="DN3" i="21" s="1"/>
  <c r="DT3" i="21"/>
  <c r="CL8" i="21"/>
  <c r="K15" i="18"/>
  <c r="L11" i="21" s="1"/>
  <c r="J59" i="18"/>
  <c r="BD10" i="21" s="1"/>
  <c r="K31" i="1"/>
  <c r="M31" i="1" s="1"/>
  <c r="CI5" i="2" s="1"/>
  <c r="BO5" i="11"/>
  <c r="AB11" i="23"/>
  <c r="L51" i="18"/>
  <c r="H127" i="18"/>
  <c r="DT8" i="21" s="1"/>
  <c r="BQ5" i="23"/>
  <c r="C17" i="26"/>
  <c r="K29" i="18"/>
  <c r="Z11" i="21" s="1"/>
  <c r="K34" i="1"/>
  <c r="AE12" i="23" s="1"/>
  <c r="AD11" i="23"/>
  <c r="CM8" i="21"/>
  <c r="F83" i="18"/>
  <c r="CB6" i="21" s="1"/>
  <c r="L65" i="18"/>
  <c r="N65" i="18" s="1"/>
  <c r="BJ14" i="21" s="1"/>
  <c r="AZ11" i="23"/>
  <c r="DT6" i="21"/>
  <c r="K70" i="18"/>
  <c r="BO11" i="21" s="1"/>
  <c r="H92" i="18"/>
  <c r="CK8" i="21" s="1"/>
  <c r="L74" i="18"/>
  <c r="N8" i="23"/>
  <c r="J11" i="18"/>
  <c r="J10" i="18" s="1"/>
  <c r="L20" i="18"/>
  <c r="N20" i="18" s="1"/>
  <c r="Q14" i="21" s="1"/>
  <c r="K14" i="1"/>
  <c r="K12" i="23" s="1"/>
  <c r="S3" i="23"/>
  <c r="X11" i="23"/>
  <c r="EA5" i="11"/>
  <c r="K32" i="1"/>
  <c r="M32" i="1" s="1"/>
  <c r="AC14" i="23" s="1"/>
  <c r="AG8" i="23"/>
  <c r="BX5" i="11"/>
  <c r="AO11" i="23"/>
  <c r="ED5" i="11"/>
  <c r="AK8" i="23"/>
  <c r="EL5" i="11"/>
  <c r="GR5" i="3"/>
  <c r="EF5" i="3"/>
  <c r="F37" i="1"/>
  <c r="F21" i="1" s="1"/>
  <c r="DG5" i="3" s="1"/>
  <c r="L45" i="18"/>
  <c r="N45" i="18" s="1"/>
  <c r="AP14" i="21" s="1"/>
  <c r="H38" i="18"/>
  <c r="D121" i="18"/>
  <c r="DN4" i="21" s="1"/>
  <c r="L81" i="18"/>
  <c r="L36" i="18"/>
  <c r="N36" i="18" s="1"/>
  <c r="AG14" i="21" s="1"/>
  <c r="M151" i="18"/>
  <c r="ER13" i="21" s="1"/>
  <c r="K109" i="18"/>
  <c r="DB11" i="21" s="1"/>
  <c r="N84" i="18"/>
  <c r="CC14" i="21" s="1"/>
  <c r="L78" i="18"/>
  <c r="BW12" i="21" s="1"/>
  <c r="L104" i="18"/>
  <c r="N104" i="18" s="1"/>
  <c r="O104" i="18" s="1"/>
  <c r="I83" i="18"/>
  <c r="CB9" i="21" s="1"/>
  <c r="L53" i="18"/>
  <c r="AX12" i="21" s="1"/>
  <c r="L10" i="21"/>
  <c r="L39" i="18"/>
  <c r="N39" i="18" s="1"/>
  <c r="L43" i="18"/>
  <c r="L149" i="18"/>
  <c r="F12" i="18"/>
  <c r="F11" i="18" s="1"/>
  <c r="H6" i="21" s="1"/>
  <c r="L110" i="18"/>
  <c r="DC12" i="21" s="1"/>
  <c r="L46" i="18"/>
  <c r="AQ12" i="21" s="1"/>
  <c r="I59" i="18"/>
  <c r="BD9" i="21" s="1"/>
  <c r="D12" i="18"/>
  <c r="I4" i="21" s="1"/>
  <c r="L115" i="18"/>
  <c r="D151" i="18"/>
  <c r="ER4" i="21" s="1"/>
  <c r="J151" i="18"/>
  <c r="ER10" i="21" s="1"/>
  <c r="L150" i="18"/>
  <c r="EQ12" i="21" s="1"/>
  <c r="K54" i="1"/>
  <c r="FP5" i="2" s="1"/>
  <c r="EW5" i="11"/>
  <c r="BF11" i="23"/>
  <c r="FB5" i="11"/>
  <c r="K60" i="1"/>
  <c r="M60" i="1" s="1"/>
  <c r="DL5" i="2" s="1"/>
  <c r="GH5" i="3"/>
  <c r="EP5" i="11"/>
  <c r="GA5" i="3"/>
  <c r="K46" i="1"/>
  <c r="FH5" i="2" s="1"/>
  <c r="FZ5" i="3"/>
  <c r="G38" i="1"/>
  <c r="AI8" i="23" s="1"/>
  <c r="FW5" i="3"/>
  <c r="FS5" i="3"/>
  <c r="AF5" i="2"/>
  <c r="K36" i="1"/>
  <c r="S10" i="23"/>
  <c r="FC5" i="3"/>
  <c r="K23" i="1"/>
  <c r="EK5" i="2" s="1"/>
  <c r="AX5" i="11"/>
  <c r="ET5" i="3"/>
  <c r="ES5" i="3"/>
  <c r="N93" i="18"/>
  <c r="CL14" i="21" s="1"/>
  <c r="CL12" i="21"/>
  <c r="K49" i="18"/>
  <c r="AT11" i="21" s="1"/>
  <c r="I138" i="18"/>
  <c r="EE9" i="21" s="1"/>
  <c r="K132" i="18"/>
  <c r="DY11" i="21" s="1"/>
  <c r="G151" i="18"/>
  <c r="ER7" i="21" s="1"/>
  <c r="G138" i="18"/>
  <c r="EE7" i="21" s="1"/>
  <c r="L88" i="18"/>
  <c r="F121" i="18"/>
  <c r="DN6" i="21" s="1"/>
  <c r="L105" i="18"/>
  <c r="L134" i="18"/>
  <c r="N134" i="18" s="1"/>
  <c r="EA14" i="21" s="1"/>
  <c r="G121" i="18"/>
  <c r="K26" i="1"/>
  <c r="AP5" i="3"/>
  <c r="F9" i="1"/>
  <c r="CZ5" i="3" s="1"/>
  <c r="FC5" i="11"/>
  <c r="AF8" i="23"/>
  <c r="L79" i="18"/>
  <c r="K38" i="18"/>
  <c r="AI11" i="21" s="1"/>
  <c r="L116" i="18"/>
  <c r="L100" i="18"/>
  <c r="CS12" i="21" s="1"/>
  <c r="L128" i="18"/>
  <c r="K62" i="1"/>
  <c r="M62" i="1" s="1"/>
  <c r="N62" i="1" s="1"/>
  <c r="K13" i="1"/>
  <c r="EB5" i="2" s="1"/>
  <c r="K47" i="1"/>
  <c r="M47" i="1" s="1"/>
  <c r="CY5" i="2" s="1"/>
  <c r="DZ5" i="11"/>
  <c r="K17" i="1"/>
  <c r="M17" i="1" s="1"/>
  <c r="L129" i="18"/>
  <c r="DV12" i="21" s="1"/>
  <c r="EO5" i="11"/>
  <c r="K44" i="1"/>
  <c r="AO12" i="23" s="1"/>
  <c r="K92" i="18"/>
  <c r="CK11" i="21" s="1"/>
  <c r="L28" i="18"/>
  <c r="Y12" i="21" s="1"/>
  <c r="FV5" i="3"/>
  <c r="K64" i="1"/>
  <c r="J83" i="18"/>
  <c r="J58" i="18" s="1"/>
  <c r="DR5" i="3"/>
  <c r="AC12" i="21"/>
  <c r="L63" i="18"/>
  <c r="BH12" i="21" s="1"/>
  <c r="L96" i="18"/>
  <c r="CC8" i="21"/>
  <c r="DN5" i="11"/>
  <c r="FX5" i="3"/>
  <c r="DQ5" i="11"/>
  <c r="BL5" i="3"/>
  <c r="EG5" i="11"/>
  <c r="J11" i="23"/>
  <c r="K55" i="1"/>
  <c r="M55" i="1" s="1"/>
  <c r="F5" i="2"/>
  <c r="L107" i="18"/>
  <c r="DF5" i="21"/>
  <c r="H113" i="18"/>
  <c r="DF8" i="21" s="1"/>
  <c r="L75" i="18"/>
  <c r="BT12" i="21" s="1"/>
  <c r="DT13" i="21"/>
  <c r="L130" i="18"/>
  <c r="N130" i="18" s="1"/>
  <c r="DW14" i="21" s="1"/>
  <c r="N73" i="18"/>
  <c r="BR14" i="21" s="1"/>
  <c r="N129" i="18"/>
  <c r="DV14" i="21" s="1"/>
  <c r="N98" i="18"/>
  <c r="L91" i="18"/>
  <c r="CJ12" i="21" s="1"/>
  <c r="L66" i="18"/>
  <c r="BK12" i="21" s="1"/>
  <c r="J121" i="18"/>
  <c r="L99" i="18"/>
  <c r="N99" i="18" s="1"/>
  <c r="F138" i="18"/>
  <c r="EE6" i="21" s="1"/>
  <c r="K19" i="1"/>
  <c r="P12" i="23" s="1"/>
  <c r="GS5" i="3"/>
  <c r="EE5" i="11"/>
  <c r="FH5" i="3"/>
  <c r="U11" i="23"/>
  <c r="AI7" i="23"/>
  <c r="K25" i="1"/>
  <c r="EM5" i="2" s="1"/>
  <c r="FD5" i="11"/>
  <c r="K40" i="1"/>
  <c r="K59" i="1"/>
  <c r="BD12" i="23" s="1"/>
  <c r="DA5" i="3"/>
  <c r="K51" i="1"/>
  <c r="FM5" i="2" s="1"/>
  <c r="BC8" i="23"/>
  <c r="FG5" i="3"/>
  <c r="AM5" i="2"/>
  <c r="HQ5" i="2"/>
  <c r="K35" i="1"/>
  <c r="AF12" i="23" s="1"/>
  <c r="J29" i="1"/>
  <c r="CB5" i="3"/>
  <c r="GC5" i="3"/>
  <c r="CP5" i="3"/>
  <c r="CL5" i="11"/>
  <c r="K58" i="1"/>
  <c r="M58" i="1" s="1"/>
  <c r="N58" i="1" s="1"/>
  <c r="K63" i="1"/>
  <c r="M63" i="1" s="1"/>
  <c r="DU5" i="11"/>
  <c r="DK5" i="11"/>
  <c r="K48" i="1"/>
  <c r="M48" i="1" s="1"/>
  <c r="K42" i="1"/>
  <c r="AM12" i="23" s="1"/>
  <c r="GI5" i="3"/>
  <c r="GB5" i="3"/>
  <c r="K65" i="1"/>
  <c r="GE5" i="3"/>
  <c r="N11" i="23"/>
  <c r="K33" i="1"/>
  <c r="AD12" i="23" s="1"/>
  <c r="G45" i="1"/>
  <c r="AP8" i="23" s="1"/>
  <c r="HX5" i="2"/>
  <c r="DP5" i="11"/>
  <c r="EX5" i="11"/>
  <c r="K27" i="1"/>
  <c r="FM5" i="3"/>
  <c r="DB5" i="3"/>
  <c r="H109" i="18"/>
  <c r="DB8" i="21" s="1"/>
  <c r="BM14" i="23"/>
  <c r="AC14" i="21"/>
  <c r="D138" i="18"/>
  <c r="EE4" i="21" s="1"/>
  <c r="I121" i="18"/>
  <c r="DN9" i="21" s="1"/>
  <c r="N94" i="18"/>
  <c r="L33" i="18"/>
  <c r="L111" i="18"/>
  <c r="L97" i="18"/>
  <c r="DB5" i="21"/>
  <c r="L54" i="18"/>
  <c r="N54" i="18" s="1"/>
  <c r="AY14" i="21" s="1"/>
  <c r="AV8" i="21"/>
  <c r="F151" i="18"/>
  <c r="ER6" i="21" s="1"/>
  <c r="DT4" i="21"/>
  <c r="H148" i="18"/>
  <c r="EO8" i="21" s="1"/>
  <c r="CN12" i="21"/>
  <c r="L50" i="18"/>
  <c r="N50" i="18" s="1"/>
  <c r="AU14" i="21" s="1"/>
  <c r="C59" i="18"/>
  <c r="BD3" i="21" s="1"/>
  <c r="M138" i="18"/>
  <c r="L35" i="18"/>
  <c r="K113" i="18"/>
  <c r="H76" i="18"/>
  <c r="BU8" i="21" s="1"/>
  <c r="L103" i="18"/>
  <c r="N103" i="18" s="1"/>
  <c r="H132" i="18"/>
  <c r="O95" i="18"/>
  <c r="L85" i="18"/>
  <c r="EO3" i="21"/>
  <c r="C151" i="18"/>
  <c r="ER3" i="21" s="1"/>
  <c r="EK7" i="21"/>
  <c r="EC8" i="21"/>
  <c r="H13" i="23"/>
  <c r="N51" i="18"/>
  <c r="AV12" i="21"/>
  <c r="DN7" i="21"/>
  <c r="GJ5" i="2"/>
  <c r="P8" i="23"/>
  <c r="H7" i="23"/>
  <c r="BG11" i="23"/>
  <c r="L8" i="23"/>
  <c r="Z7" i="23"/>
  <c r="AL11" i="23"/>
  <c r="AP7" i="23"/>
  <c r="AY11" i="23"/>
  <c r="EY5" i="3"/>
  <c r="P5" i="11"/>
  <c r="AE11" i="23"/>
  <c r="K39" i="1"/>
  <c r="M39" i="1" s="1"/>
  <c r="AZ8" i="23"/>
  <c r="DW5" i="11"/>
  <c r="C37" i="1"/>
  <c r="DT5" i="2"/>
  <c r="H144" i="18"/>
  <c r="L146" i="18"/>
  <c r="EM12" i="21" s="1"/>
  <c r="AT10" i="21"/>
  <c r="EE3" i="21"/>
  <c r="C83" i="18"/>
  <c r="E12" i="18"/>
  <c r="E11" i="18" s="1"/>
  <c r="H5" i="21" s="1"/>
  <c r="A10" i="21"/>
  <c r="A5" i="3"/>
  <c r="A6" i="21"/>
  <c r="A11" i="23"/>
  <c r="A5" i="23"/>
  <c r="A10" i="23"/>
  <c r="A3" i="21"/>
  <c r="A14" i="23"/>
  <c r="A5" i="21"/>
  <c r="A8" i="21"/>
  <c r="A5" i="2"/>
  <c r="A12" i="23"/>
  <c r="A5" i="11"/>
  <c r="A6" i="23"/>
  <c r="A8" i="23"/>
  <c r="A3" i="23"/>
  <c r="A4" i="23"/>
  <c r="A11" i="21"/>
  <c r="A7" i="23"/>
  <c r="A9" i="21"/>
  <c r="A12" i="21"/>
  <c r="H5" i="23"/>
  <c r="D10" i="1"/>
  <c r="AL8" i="23"/>
  <c r="FU5" i="3"/>
  <c r="K41" i="1"/>
  <c r="AN11" i="23"/>
  <c r="J38" i="1"/>
  <c r="K43" i="1"/>
  <c r="CI5" i="3"/>
  <c r="AP6" i="23"/>
  <c r="AP10" i="23"/>
  <c r="I37" i="1"/>
  <c r="CE5" i="11"/>
  <c r="AQ11" i="23"/>
  <c r="EK5" i="11"/>
  <c r="I151" i="18"/>
  <c r="ER9" i="21" s="1"/>
  <c r="K144" i="18"/>
  <c r="EK9" i="21"/>
  <c r="J45" i="1"/>
  <c r="S5" i="3"/>
  <c r="O36" i="18"/>
  <c r="N46" i="18"/>
  <c r="AQ14" i="21" s="1"/>
  <c r="EW5" i="3"/>
  <c r="I11" i="23"/>
  <c r="J11" i="1"/>
  <c r="DD5" i="11"/>
  <c r="K12" i="1"/>
  <c r="G11" i="1"/>
  <c r="EU5" i="3"/>
  <c r="O11" i="23"/>
  <c r="DJ5" i="11"/>
  <c r="K18" i="1"/>
  <c r="FN5" i="3"/>
  <c r="AE8" i="23"/>
  <c r="E37" i="1"/>
  <c r="E21" i="1" s="1"/>
  <c r="AT11" i="23"/>
  <c r="K49" i="1"/>
  <c r="EN5" i="11"/>
  <c r="AX8" i="23"/>
  <c r="GG5" i="3"/>
  <c r="K53" i="1"/>
  <c r="AX12" i="23" s="1"/>
  <c r="G52" i="1"/>
  <c r="BB8" i="23"/>
  <c r="GK5" i="3"/>
  <c r="BF8" i="23"/>
  <c r="GO5" i="3"/>
  <c r="K61" i="1"/>
  <c r="BG5" i="21"/>
  <c r="H62" i="18"/>
  <c r="BG8" i="21" s="1"/>
  <c r="E59" i="18"/>
  <c r="E58" i="18" s="1"/>
  <c r="H29" i="18"/>
  <c r="Z8" i="21" s="1"/>
  <c r="Z6" i="21"/>
  <c r="BO6" i="21"/>
  <c r="F59" i="18"/>
  <c r="H70" i="18"/>
  <c r="G59" i="18"/>
  <c r="BG7" i="21"/>
  <c r="L27" i="18"/>
  <c r="X12" i="21" s="1"/>
  <c r="AL8" i="21"/>
  <c r="L41" i="18"/>
  <c r="N41" i="18" s="1"/>
  <c r="AL14" i="21" s="1"/>
  <c r="BV8" i="21"/>
  <c r="L77" i="18"/>
  <c r="N80" i="18"/>
  <c r="BY12" i="21"/>
  <c r="DJ8" i="21"/>
  <c r="L117" i="18"/>
  <c r="R11" i="21"/>
  <c r="L21" i="18"/>
  <c r="R12" i="21" s="1"/>
  <c r="V11" i="21"/>
  <c r="L25" i="18"/>
  <c r="V12" i="21" s="1"/>
  <c r="AW11" i="21"/>
  <c r="L52" i="18"/>
  <c r="BI11" i="21"/>
  <c r="L64" i="18"/>
  <c r="BM11" i="21"/>
  <c r="L68" i="18"/>
  <c r="L133" i="18"/>
  <c r="DZ8" i="21"/>
  <c r="G3" i="23"/>
  <c r="E5" i="2"/>
  <c r="S13" i="23"/>
  <c r="K28" i="1"/>
  <c r="DS5" i="11"/>
  <c r="EK5" i="21"/>
  <c r="E151" i="18"/>
  <c r="ER5" i="21" s="1"/>
  <c r="F10" i="23"/>
  <c r="EU7" i="21"/>
  <c r="J22" i="1"/>
  <c r="G10" i="23"/>
  <c r="AW5" i="11"/>
  <c r="O34" i="18"/>
  <c r="N53" i="18"/>
  <c r="B9" i="1"/>
  <c r="CJ5" i="2"/>
  <c r="H4" i="23"/>
  <c r="C10" i="1"/>
  <c r="C9" i="1" s="1"/>
  <c r="F4" i="23" s="1"/>
  <c r="H9" i="23"/>
  <c r="F5" i="11"/>
  <c r="H10" i="1"/>
  <c r="Z13" i="23"/>
  <c r="HA5" i="2"/>
  <c r="AW9" i="23"/>
  <c r="AM5" i="11"/>
  <c r="H37" i="1"/>
  <c r="BA8" i="23"/>
  <c r="K56" i="1"/>
  <c r="BG8" i="23"/>
  <c r="GP5" i="3"/>
  <c r="U8" i="23"/>
  <c r="G22" i="1"/>
  <c r="FD5" i="3"/>
  <c r="K24" i="1"/>
  <c r="D59" i="18"/>
  <c r="BG4" i="21"/>
  <c r="CK4" i="21"/>
  <c r="DN10" i="21"/>
  <c r="BU10" i="21"/>
  <c r="K76" i="18"/>
  <c r="L13" i="21"/>
  <c r="BG13" i="21"/>
  <c r="L47" i="18"/>
  <c r="AR12" i="21" s="1"/>
  <c r="AR8" i="21"/>
  <c r="L69" i="18"/>
  <c r="BN8" i="21"/>
  <c r="T11" i="21"/>
  <c r="L23" i="18"/>
  <c r="AK11" i="21"/>
  <c r="L40" i="18"/>
  <c r="AO11" i="21"/>
  <c r="L44" i="18"/>
  <c r="N44" i="18" s="1"/>
  <c r="AO14" i="21" s="1"/>
  <c r="BF11" i="21"/>
  <c r="L61" i="18"/>
  <c r="BP11" i="21"/>
  <c r="L71" i="18"/>
  <c r="CU11" i="21"/>
  <c r="L102" i="18"/>
  <c r="CY11" i="21"/>
  <c r="L106" i="18"/>
  <c r="DG11" i="21"/>
  <c r="L114" i="18"/>
  <c r="EB8" i="21"/>
  <c r="L135" i="18"/>
  <c r="L11" i="23"/>
  <c r="K15" i="1"/>
  <c r="Z6" i="23"/>
  <c r="BS5" i="3"/>
  <c r="K50" i="1"/>
  <c r="EU5" i="11"/>
  <c r="BA11" i="23"/>
  <c r="BE11" i="23"/>
  <c r="EY5" i="11"/>
  <c r="L87" i="18"/>
  <c r="CF8" i="21"/>
  <c r="E138" i="18"/>
  <c r="DT5" i="21"/>
  <c r="S9" i="23"/>
  <c r="I5" i="11"/>
  <c r="M11" i="23"/>
  <c r="DH5" i="11"/>
  <c r="K16" i="1"/>
  <c r="GD5" i="3"/>
  <c r="AU8" i="23"/>
  <c r="AW3" i="23"/>
  <c r="B37" i="1"/>
  <c r="ER5" i="11"/>
  <c r="J52" i="1"/>
  <c r="AX11" i="23"/>
  <c r="K57" i="1"/>
  <c r="BB11" i="23"/>
  <c r="CK13" i="21"/>
  <c r="CB13" i="21"/>
  <c r="DH12" i="21"/>
  <c r="N115" i="18"/>
  <c r="K127" i="18"/>
  <c r="DT9" i="21"/>
  <c r="DB13" i="21"/>
  <c r="DT10" i="21"/>
  <c r="J138" i="18"/>
  <c r="EU4" i="21"/>
  <c r="EL8" i="21"/>
  <c r="L145" i="18"/>
  <c r="K148" i="18"/>
  <c r="EO11" i="21" s="1"/>
  <c r="EP11" i="21"/>
  <c r="D37" i="1"/>
  <c r="AH5" i="23" s="1"/>
  <c r="L30" i="18"/>
  <c r="C5" i="21"/>
  <c r="C9" i="21"/>
  <c r="C13" i="21"/>
  <c r="C7" i="21"/>
  <c r="C11" i="21"/>
  <c r="C3" i="21"/>
  <c r="L22" i="18"/>
  <c r="S12" i="21" s="1"/>
  <c r="L24" i="18"/>
  <c r="N24" i="18" s="1"/>
  <c r="O24" i="18" s="1"/>
  <c r="L60" i="18"/>
  <c r="A7" i="21"/>
  <c r="A14" i="21"/>
  <c r="A9" i="23"/>
  <c r="A13" i="21"/>
  <c r="A13" i="23"/>
  <c r="GI5" i="2"/>
  <c r="L9" i="1"/>
  <c r="AI13" i="23"/>
  <c r="L37" i="1"/>
  <c r="F17" i="12"/>
  <c r="G17" i="12" s="1"/>
  <c r="AW5" i="23"/>
  <c r="F16" i="12"/>
  <c r="G16" i="12" s="1"/>
  <c r="F18" i="12"/>
  <c r="G18" i="12" s="1"/>
  <c r="I5" i="21"/>
  <c r="G29" i="1"/>
  <c r="Z8" i="23" s="1"/>
  <c r="FJ5" i="3"/>
  <c r="K30" i="1"/>
  <c r="Z5" i="3"/>
  <c r="CI12" i="21"/>
  <c r="N90" i="18"/>
  <c r="CI8" i="21"/>
  <c r="O89" i="18"/>
  <c r="CH12" i="21"/>
  <c r="E10" i="1"/>
  <c r="H6" i="23"/>
  <c r="AN12" i="21"/>
  <c r="N43" i="18"/>
  <c r="AN8" i="21"/>
  <c r="AJ8" i="21"/>
  <c r="L42" i="18"/>
  <c r="K12" i="18"/>
  <c r="I11" i="21" s="1"/>
  <c r="L31" i="18"/>
  <c r="I10" i="21"/>
  <c r="L18" i="18"/>
  <c r="O12" i="21" s="1"/>
  <c r="H15" i="18"/>
  <c r="L8" i="21" s="1"/>
  <c r="L16" i="18"/>
  <c r="N16" i="18" s="1"/>
  <c r="S8" i="21"/>
  <c r="G12" i="18"/>
  <c r="G11" i="18" s="1"/>
  <c r="G10" i="18" s="1"/>
  <c r="L17" i="18"/>
  <c r="N12" i="21" s="1"/>
  <c r="L19" i="18"/>
  <c r="L3" i="21"/>
  <c r="I3" i="21"/>
  <c r="C11" i="18"/>
  <c r="F10" i="18"/>
  <c r="I9" i="21"/>
  <c r="L13" i="18"/>
  <c r="I11" i="18"/>
  <c r="J8" i="21"/>
  <c r="CE14" i="21" l="1"/>
  <c r="CE12" i="21"/>
  <c r="O73" i="18"/>
  <c r="C9" i="12"/>
  <c r="F9" i="12" s="1"/>
  <c r="G9" i="12" s="1"/>
  <c r="EP12" i="21"/>
  <c r="L148" i="18"/>
  <c r="N91" i="18"/>
  <c r="DW12" i="21"/>
  <c r="N31" i="1"/>
  <c r="M34" i="1"/>
  <c r="CR12" i="21"/>
  <c r="ES5" i="2"/>
  <c r="AE12" i="21"/>
  <c r="N110" i="18"/>
  <c r="DC14" i="21" s="1"/>
  <c r="N27" i="18"/>
  <c r="X14" i="21" s="1"/>
  <c r="FY5" i="3"/>
  <c r="L38" i="18"/>
  <c r="N38" i="18" s="1"/>
  <c r="O38" i="18" s="1"/>
  <c r="EV5" i="2"/>
  <c r="O93" i="18"/>
  <c r="BL12" i="21"/>
  <c r="AB14" i="23"/>
  <c r="H121" i="18"/>
  <c r="DN8" i="21" s="1"/>
  <c r="O65" i="18"/>
  <c r="O20" i="18"/>
  <c r="H83" i="18"/>
  <c r="CB8" i="21" s="1"/>
  <c r="N100" i="18"/>
  <c r="BJ12" i="21"/>
  <c r="K59" i="18"/>
  <c r="BD11" i="21" s="1"/>
  <c r="AB12" i="23"/>
  <c r="BQ12" i="21"/>
  <c r="N72" i="18"/>
  <c r="H10" i="21"/>
  <c r="AY12" i="23"/>
  <c r="N47" i="1"/>
  <c r="M14" i="1"/>
  <c r="BS5" i="2" s="1"/>
  <c r="Q12" i="21"/>
  <c r="N74" i="18"/>
  <c r="BS12" i="21"/>
  <c r="M54" i="1"/>
  <c r="N54" i="1" s="1"/>
  <c r="CW12" i="21"/>
  <c r="I58" i="18"/>
  <c r="I56" i="18" s="1"/>
  <c r="EC5" i="2"/>
  <c r="BQ6" i="23"/>
  <c r="BQ14" i="23" s="1"/>
  <c r="N149" i="18"/>
  <c r="EP14" i="21" s="1"/>
  <c r="N28" i="18"/>
  <c r="Y14" i="21" s="1"/>
  <c r="U12" i="21"/>
  <c r="ET5" i="2"/>
  <c r="AC12" i="23"/>
  <c r="N32" i="1"/>
  <c r="DQ5" i="3"/>
  <c r="AH7" i="23"/>
  <c r="D11" i="18"/>
  <c r="H4" i="21" s="1"/>
  <c r="AI8" i="21"/>
  <c r="CW14" i="21"/>
  <c r="I6" i="21"/>
  <c r="E10" i="18"/>
  <c r="G5" i="21" s="1"/>
  <c r="O45" i="18"/>
  <c r="AJ12" i="21"/>
  <c r="L92" i="18"/>
  <c r="CK12" i="21" s="1"/>
  <c r="AG12" i="21"/>
  <c r="L49" i="18"/>
  <c r="AT12" i="21" s="1"/>
  <c r="BZ12" i="21"/>
  <c r="N81" i="18"/>
  <c r="N78" i="18"/>
  <c r="O78" i="18" s="1"/>
  <c r="O84" i="18"/>
  <c r="EA12" i="21"/>
  <c r="AP12" i="21"/>
  <c r="N63" i="18"/>
  <c r="BH14" i="21" s="1"/>
  <c r="N75" i="18"/>
  <c r="O75" i="18" s="1"/>
  <c r="EO12" i="21"/>
  <c r="N150" i="18"/>
  <c r="BE12" i="23"/>
  <c r="N60" i="1"/>
  <c r="FU5" i="2"/>
  <c r="BE14" i="23"/>
  <c r="FV5" i="2"/>
  <c r="BC12" i="23"/>
  <c r="AR14" i="23"/>
  <c r="FI5" i="2"/>
  <c r="DN5" i="2"/>
  <c r="BC14" i="23"/>
  <c r="DJ5" i="2"/>
  <c r="BG14" i="23"/>
  <c r="FX5" i="2"/>
  <c r="BG12" i="23"/>
  <c r="M59" i="1"/>
  <c r="BD14" i="23" s="1"/>
  <c r="FT5" i="2"/>
  <c r="AR12" i="23"/>
  <c r="AS12" i="23"/>
  <c r="AQ12" i="23"/>
  <c r="FJ5" i="2"/>
  <c r="M46" i="1"/>
  <c r="N46" i="1" s="1"/>
  <c r="FA5" i="2"/>
  <c r="FR5" i="3"/>
  <c r="M42" i="1"/>
  <c r="AM14" i="23" s="1"/>
  <c r="AJ12" i="23"/>
  <c r="M36" i="1"/>
  <c r="AG12" i="23"/>
  <c r="EX5" i="2"/>
  <c r="M23" i="1"/>
  <c r="N23" i="1" s="1"/>
  <c r="T12" i="23"/>
  <c r="EF5" i="2"/>
  <c r="M13" i="1"/>
  <c r="N13" i="1" s="1"/>
  <c r="N12" i="23"/>
  <c r="F7" i="23"/>
  <c r="F66" i="1"/>
  <c r="BK7" i="23" s="1"/>
  <c r="R7" i="23"/>
  <c r="M19" i="1"/>
  <c r="P14" i="23" s="1"/>
  <c r="J12" i="23"/>
  <c r="BC10" i="21"/>
  <c r="J56" i="18"/>
  <c r="BA10" i="21" s="1"/>
  <c r="N128" i="18"/>
  <c r="DU14" i="21" s="1"/>
  <c r="DU12" i="21"/>
  <c r="BX12" i="21"/>
  <c r="N79" i="18"/>
  <c r="CX12" i="21"/>
  <c r="N105" i="18"/>
  <c r="AV12" i="23"/>
  <c r="CV12" i="21"/>
  <c r="W12" i="23"/>
  <c r="EN5" i="2"/>
  <c r="M26" i="1"/>
  <c r="BI12" i="23"/>
  <c r="FZ5" i="2"/>
  <c r="FF5" i="2"/>
  <c r="M44" i="1"/>
  <c r="D21" i="1"/>
  <c r="R5" i="23" s="1"/>
  <c r="M51" i="1"/>
  <c r="AV14" i="23" s="1"/>
  <c r="M64" i="1"/>
  <c r="N64" i="1" s="1"/>
  <c r="AZ12" i="23"/>
  <c r="FQ5" i="2"/>
  <c r="N96" i="18"/>
  <c r="CO12" i="21"/>
  <c r="DI12" i="21"/>
  <c r="N116" i="18"/>
  <c r="CG12" i="21"/>
  <c r="N88" i="18"/>
  <c r="FI5" i="3"/>
  <c r="FO5" i="2"/>
  <c r="AH5" i="3"/>
  <c r="EH5" i="2"/>
  <c r="CB10" i="21"/>
  <c r="K83" i="18"/>
  <c r="CB11" i="21" s="1"/>
  <c r="K121" i="18"/>
  <c r="DN11" i="21" s="1"/>
  <c r="AU12" i="21"/>
  <c r="AY12" i="21"/>
  <c r="O98" i="18"/>
  <c r="CQ14" i="21"/>
  <c r="J12" i="21"/>
  <c r="N13" i="18"/>
  <c r="O13" i="18" s="1"/>
  <c r="EK8" i="21"/>
  <c r="H151" i="18"/>
  <c r="ER8" i="21" s="1"/>
  <c r="U14" i="21"/>
  <c r="N66" i="18"/>
  <c r="O44" i="18"/>
  <c r="O50" i="18"/>
  <c r="CZ12" i="21"/>
  <c r="N107" i="18"/>
  <c r="X12" i="23"/>
  <c r="EO5" i="2"/>
  <c r="M27" i="1"/>
  <c r="M35" i="1"/>
  <c r="EW5" i="2"/>
  <c r="M40" i="1"/>
  <c r="AK12" i="23"/>
  <c r="FB5" i="2"/>
  <c r="M25" i="1"/>
  <c r="V12" i="23"/>
  <c r="M33" i="1"/>
  <c r="EU5" i="2"/>
  <c r="GA5" i="2"/>
  <c r="M65" i="1"/>
  <c r="BJ12" i="23"/>
  <c r="Z11" i="23"/>
  <c r="DT5" i="11"/>
  <c r="FY5" i="2"/>
  <c r="BH12" i="23"/>
  <c r="N55" i="1"/>
  <c r="AZ14" i="23"/>
  <c r="DG5" i="2"/>
  <c r="L109" i="18"/>
  <c r="N109" i="18" s="1"/>
  <c r="O54" i="18"/>
  <c r="O46" i="18"/>
  <c r="N35" i="18"/>
  <c r="AF12" i="21"/>
  <c r="DD12" i="21"/>
  <c r="N111" i="18"/>
  <c r="CD12" i="21"/>
  <c r="N85" i="18"/>
  <c r="CP12" i="21"/>
  <c r="N97" i="18"/>
  <c r="N33" i="18"/>
  <c r="AD12" i="21"/>
  <c r="DY8" i="21"/>
  <c r="H138" i="18"/>
  <c r="L132" i="18"/>
  <c r="CM14" i="21"/>
  <c r="O94" i="18"/>
  <c r="EU13" i="21"/>
  <c r="EE13" i="21"/>
  <c r="O41" i="18"/>
  <c r="N146" i="18"/>
  <c r="EM14" i="21" s="1"/>
  <c r="O103" i="18"/>
  <c r="CV14" i="21"/>
  <c r="N21" i="18"/>
  <c r="R14" i="21" s="1"/>
  <c r="N47" i="18"/>
  <c r="AR14" i="21" s="1"/>
  <c r="N22" i="18"/>
  <c r="O22" i="18" s="1"/>
  <c r="AL12" i="21"/>
  <c r="DF11" i="21"/>
  <c r="L113" i="18"/>
  <c r="EC12" i="21"/>
  <c r="EC14" i="21"/>
  <c r="L62" i="18"/>
  <c r="N62" i="18" s="1"/>
  <c r="K29" i="1"/>
  <c r="EQ5" i="2" s="1"/>
  <c r="CJ14" i="21"/>
  <c r="O91" i="18"/>
  <c r="AH4" i="23"/>
  <c r="C21" i="1"/>
  <c r="O67" i="18"/>
  <c r="BL14" i="21"/>
  <c r="O51" i="18"/>
  <c r="AV14" i="21"/>
  <c r="N17" i="1"/>
  <c r="BV5" i="2"/>
  <c r="N14" i="23"/>
  <c r="N25" i="18"/>
  <c r="CR14" i="21"/>
  <c r="O99" i="18"/>
  <c r="L144" i="18"/>
  <c r="N144" i="18" s="1"/>
  <c r="CB3" i="21"/>
  <c r="C58" i="18"/>
  <c r="DV5" i="2"/>
  <c r="EL12" i="21"/>
  <c r="N145" i="18"/>
  <c r="EL14" i="21" s="1"/>
  <c r="EE10" i="21"/>
  <c r="EU10" i="21"/>
  <c r="N135" i="18"/>
  <c r="EB14" i="21" s="1"/>
  <c r="EB12" i="21"/>
  <c r="CY12" i="21"/>
  <c r="N106" i="18"/>
  <c r="BP12" i="21"/>
  <c r="N71" i="18"/>
  <c r="T12" i="21"/>
  <c r="N23" i="18"/>
  <c r="I13" i="21"/>
  <c r="AJ14" i="23"/>
  <c r="N39" i="1"/>
  <c r="CQ5" i="2"/>
  <c r="F3" i="23"/>
  <c r="D5" i="2"/>
  <c r="DM5" i="11"/>
  <c r="S11" i="23"/>
  <c r="K22" i="1"/>
  <c r="Y12" i="23"/>
  <c r="M28" i="1"/>
  <c r="EP5" i="2"/>
  <c r="N133" i="18"/>
  <c r="DZ14" i="21" s="1"/>
  <c r="DZ12" i="21"/>
  <c r="M49" i="1"/>
  <c r="AT12" i="23"/>
  <c r="FK5" i="2"/>
  <c r="J10" i="1"/>
  <c r="DC5" i="11"/>
  <c r="H11" i="23"/>
  <c r="AI11" i="23"/>
  <c r="J37" i="1"/>
  <c r="J21" i="1" s="1"/>
  <c r="K38" i="1"/>
  <c r="EC5" i="11"/>
  <c r="G4" i="23"/>
  <c r="N17" i="18"/>
  <c r="N14" i="21" s="1"/>
  <c r="DT11" i="21"/>
  <c r="K138" i="18"/>
  <c r="L127" i="18"/>
  <c r="EQ5" i="11"/>
  <c r="K52" i="1"/>
  <c r="AW11" i="23"/>
  <c r="CF12" i="21"/>
  <c r="N87" i="18"/>
  <c r="FB5" i="3"/>
  <c r="S8" i="23"/>
  <c r="M56" i="1"/>
  <c r="FR5" i="2"/>
  <c r="BA12" i="23"/>
  <c r="CS14" i="21"/>
  <c r="O100" i="18"/>
  <c r="BM12" i="21"/>
  <c r="N68" i="18"/>
  <c r="AW12" i="21"/>
  <c r="N52" i="18"/>
  <c r="BD7" i="21"/>
  <c r="G58" i="18"/>
  <c r="G120" i="18" s="1"/>
  <c r="DM7" i="21" s="1"/>
  <c r="O12" i="23"/>
  <c r="EG5" i="2"/>
  <c r="M18" i="1"/>
  <c r="ER5" i="3"/>
  <c r="H8" i="23"/>
  <c r="G10" i="1"/>
  <c r="K45" i="1"/>
  <c r="AP11" i="23"/>
  <c r="EJ5" i="11"/>
  <c r="G5" i="23"/>
  <c r="D9" i="1"/>
  <c r="DH14" i="21"/>
  <c r="O115" i="18"/>
  <c r="FL5" i="2"/>
  <c r="M50" i="1"/>
  <c r="AU12" i="23"/>
  <c r="R6" i="23"/>
  <c r="BK5" i="3"/>
  <c r="N114" i="18"/>
  <c r="DG12" i="21"/>
  <c r="N102" i="18"/>
  <c r="CU12" i="21"/>
  <c r="N61" i="18"/>
  <c r="BF12" i="21"/>
  <c r="N40" i="18"/>
  <c r="AK12" i="21"/>
  <c r="BD13" i="21"/>
  <c r="BU11" i="21"/>
  <c r="L76" i="18"/>
  <c r="BD4" i="21"/>
  <c r="D58" i="18"/>
  <c r="AX14" i="21"/>
  <c r="O53" i="18"/>
  <c r="O80" i="18"/>
  <c r="BY14" i="21"/>
  <c r="L70" i="18"/>
  <c r="BO8" i="21"/>
  <c r="FW5" i="2"/>
  <c r="M61" i="1"/>
  <c r="BF12" i="23"/>
  <c r="AH6" i="23"/>
  <c r="CA5" i="3"/>
  <c r="M12" i="1"/>
  <c r="I12" i="23"/>
  <c r="EA5" i="2"/>
  <c r="DB12" i="21"/>
  <c r="DO5" i="2"/>
  <c r="N63" i="1"/>
  <c r="BH14" i="23"/>
  <c r="K151" i="18"/>
  <c r="ER11" i="21" s="1"/>
  <c r="EK11" i="21"/>
  <c r="AL12" i="23"/>
  <c r="FC5" i="2"/>
  <c r="M41" i="1"/>
  <c r="K11" i="1"/>
  <c r="K10" i="1" s="1"/>
  <c r="L29" i="18"/>
  <c r="N29" i="18" s="1"/>
  <c r="AO12" i="21"/>
  <c r="M53" i="1"/>
  <c r="DE5" i="2" s="1"/>
  <c r="N30" i="18"/>
  <c r="AA12" i="21"/>
  <c r="M57" i="1"/>
  <c r="FS5" i="2"/>
  <c r="BB12" i="23"/>
  <c r="AE5" i="2"/>
  <c r="B21" i="1"/>
  <c r="B66" i="1" s="1"/>
  <c r="C25" i="12" s="1"/>
  <c r="AH3" i="23"/>
  <c r="M16" i="1"/>
  <c r="M12" i="23"/>
  <c r="EE5" i="2"/>
  <c r="EE5" i="21"/>
  <c r="EU5" i="21"/>
  <c r="ED5" i="2"/>
  <c r="L12" i="23"/>
  <c r="M15" i="1"/>
  <c r="CZ5" i="2"/>
  <c r="AS14" i="23"/>
  <c r="N48" i="1"/>
  <c r="BN12" i="21"/>
  <c r="N69" i="18"/>
  <c r="M24" i="1"/>
  <c r="U12" i="23"/>
  <c r="EL5" i="2"/>
  <c r="AH9" i="23"/>
  <c r="H21" i="1"/>
  <c r="X5" i="11"/>
  <c r="H9" i="1"/>
  <c r="G9" i="23"/>
  <c r="E5" i="11"/>
  <c r="BW14" i="21"/>
  <c r="N34" i="1"/>
  <c r="AE14" i="23"/>
  <c r="CL5" i="2"/>
  <c r="N64" i="18"/>
  <c r="BI12" i="21"/>
  <c r="N117" i="18"/>
  <c r="DJ12" i="21"/>
  <c r="BV12" i="21"/>
  <c r="N77" i="18"/>
  <c r="F58" i="18"/>
  <c r="F120" i="18" s="1"/>
  <c r="DM6" i="21" s="1"/>
  <c r="BD6" i="21"/>
  <c r="H59" i="18"/>
  <c r="BD8" i="21" s="1"/>
  <c r="BD5" i="21"/>
  <c r="AW8" i="23"/>
  <c r="GF5" i="3"/>
  <c r="BW5" i="11"/>
  <c r="I21" i="1"/>
  <c r="AH10" i="23"/>
  <c r="FE5" i="2"/>
  <c r="AN12" i="23"/>
  <c r="M43" i="1"/>
  <c r="G37" i="1"/>
  <c r="BE12" i="21"/>
  <c r="N60" i="18"/>
  <c r="F13" i="23"/>
  <c r="GH5" i="2"/>
  <c r="AH13" i="23"/>
  <c r="HI5" i="2"/>
  <c r="L21" i="1"/>
  <c r="AA12" i="23"/>
  <c r="ER5" i="2"/>
  <c r="M30" i="1"/>
  <c r="O90" i="18"/>
  <c r="CI14" i="21"/>
  <c r="G6" i="23"/>
  <c r="E9" i="1"/>
  <c r="BH5" i="3"/>
  <c r="AN14" i="21"/>
  <c r="O43" i="18"/>
  <c r="AM12" i="21"/>
  <c r="N42" i="18"/>
  <c r="AJ14" i="21"/>
  <c r="O39" i="18"/>
  <c r="AB12" i="21"/>
  <c r="N31" i="18"/>
  <c r="L15" i="18"/>
  <c r="N18" i="18"/>
  <c r="O14" i="21" s="1"/>
  <c r="H11" i="18"/>
  <c r="H8" i="21" s="1"/>
  <c r="H7" i="21"/>
  <c r="H12" i="18"/>
  <c r="I7" i="21"/>
  <c r="N19" i="18"/>
  <c r="P12" i="21"/>
  <c r="M12" i="21"/>
  <c r="H3" i="21"/>
  <c r="C10" i="18"/>
  <c r="C9" i="18" s="1"/>
  <c r="G6" i="21"/>
  <c r="F9" i="18"/>
  <c r="G10" i="21"/>
  <c r="J120" i="18"/>
  <c r="DM10" i="21" s="1"/>
  <c r="J9" i="18"/>
  <c r="G9" i="18"/>
  <c r="G7" i="21"/>
  <c r="K11" i="18"/>
  <c r="H11" i="21" s="1"/>
  <c r="H9" i="21"/>
  <c r="I10" i="18"/>
  <c r="E56" i="18"/>
  <c r="BC5" i="21"/>
  <c r="L83" i="18" l="1"/>
  <c r="J153" i="18"/>
  <c r="ET10" i="21" s="1"/>
  <c r="K58" i="18"/>
  <c r="BC11" i="21" s="1"/>
  <c r="BC9" i="21"/>
  <c r="AI12" i="21"/>
  <c r="O110" i="18"/>
  <c r="M29" i="1"/>
  <c r="N29" i="1" s="1"/>
  <c r="AY14" i="23"/>
  <c r="O27" i="18"/>
  <c r="N14" i="1"/>
  <c r="F104" i="24"/>
  <c r="F106" i="24" s="1"/>
  <c r="G106" i="24" s="1"/>
  <c r="C36" i="12"/>
  <c r="L66" i="1"/>
  <c r="C37" i="12" s="1"/>
  <c r="L121" i="18"/>
  <c r="AI14" i="21"/>
  <c r="K14" i="23"/>
  <c r="BQ14" i="21"/>
  <c r="O72" i="18"/>
  <c r="N148" i="18"/>
  <c r="EO14" i="21" s="1"/>
  <c r="D10" i="18"/>
  <c r="D120" i="18" s="1"/>
  <c r="DM4" i="21" s="1"/>
  <c r="BS14" i="21"/>
  <c r="O74" i="18"/>
  <c r="H58" i="18"/>
  <c r="L58" i="18" s="1"/>
  <c r="DF5" i="2"/>
  <c r="N92" i="18"/>
  <c r="CK14" i="21" s="1"/>
  <c r="O63" i="18"/>
  <c r="O28" i="18"/>
  <c r="H10" i="18"/>
  <c r="G8" i="21" s="1"/>
  <c r="E120" i="18"/>
  <c r="H120" i="18" s="1"/>
  <c r="E9" i="18"/>
  <c r="F5" i="21" s="1"/>
  <c r="BR5" i="2"/>
  <c r="N19" i="1"/>
  <c r="AQ14" i="23"/>
  <c r="CX5" i="2"/>
  <c r="BG12" i="21"/>
  <c r="N49" i="18"/>
  <c r="BT14" i="21"/>
  <c r="BZ14" i="21"/>
  <c r="O81" i="18"/>
  <c r="EQ14" i="21"/>
  <c r="N42" i="1"/>
  <c r="CT5" i="2"/>
  <c r="T14" i="23"/>
  <c r="J14" i="23"/>
  <c r="N59" i="1"/>
  <c r="BI14" i="23"/>
  <c r="DK5" i="2"/>
  <c r="DP5" i="2"/>
  <c r="DC5" i="2"/>
  <c r="N36" i="1"/>
  <c r="AG14" i="23"/>
  <c r="CN5" i="2"/>
  <c r="CA5" i="2"/>
  <c r="BX5" i="2"/>
  <c r="EO5" i="3"/>
  <c r="F5" i="3"/>
  <c r="D66" i="1"/>
  <c r="BK5" i="23" s="1"/>
  <c r="R5" i="3"/>
  <c r="DZ5" i="2"/>
  <c r="H12" i="23"/>
  <c r="O105" i="18"/>
  <c r="CX14" i="21"/>
  <c r="DI14" i="21"/>
  <c r="O116" i="18"/>
  <c r="Z12" i="23"/>
  <c r="N51" i="1"/>
  <c r="N44" i="1"/>
  <c r="CV5" i="2"/>
  <c r="AO14" i="23"/>
  <c r="W14" i="23"/>
  <c r="N26" i="1"/>
  <c r="CD5" i="2"/>
  <c r="BX14" i="21"/>
  <c r="O79" i="18"/>
  <c r="CO14" i="21"/>
  <c r="O96" i="18"/>
  <c r="S14" i="21"/>
  <c r="CG14" i="21"/>
  <c r="O88" i="18"/>
  <c r="O21" i="18"/>
  <c r="N15" i="18"/>
  <c r="L14" i="21" s="1"/>
  <c r="CZ14" i="21"/>
  <c r="O107" i="18"/>
  <c r="O66" i="18"/>
  <c r="BK14" i="21"/>
  <c r="BJ14" i="23"/>
  <c r="N65" i="1"/>
  <c r="DQ5" i="2"/>
  <c r="CR5" i="2"/>
  <c r="AK14" i="23"/>
  <c r="N40" i="1"/>
  <c r="CM5" i="2"/>
  <c r="AF14" i="23"/>
  <c r="N35" i="1"/>
  <c r="N53" i="1"/>
  <c r="N25" i="1"/>
  <c r="CC5" i="2"/>
  <c r="V14" i="23"/>
  <c r="N27" i="1"/>
  <c r="CE5" i="2"/>
  <c r="X14" i="23"/>
  <c r="AD14" i="23"/>
  <c r="CK5" i="2"/>
  <c r="N33" i="1"/>
  <c r="CP14" i="21"/>
  <c r="O97" i="18"/>
  <c r="O17" i="18"/>
  <c r="N132" i="18"/>
  <c r="DY14" i="21" s="1"/>
  <c r="DY12" i="21"/>
  <c r="O85" i="18"/>
  <c r="CD14" i="21"/>
  <c r="N113" i="18"/>
  <c r="DF12" i="21"/>
  <c r="DD14" i="21"/>
  <c r="O111" i="18"/>
  <c r="EU8" i="21"/>
  <c r="EE8" i="21"/>
  <c r="O47" i="18"/>
  <c r="O33" i="18"/>
  <c r="AD14" i="21"/>
  <c r="Z12" i="21"/>
  <c r="O35" i="18"/>
  <c r="AF14" i="21"/>
  <c r="EK12" i="21"/>
  <c r="L151" i="18"/>
  <c r="ER12" i="21" s="1"/>
  <c r="V14" i="21"/>
  <c r="O25" i="18"/>
  <c r="R4" i="23"/>
  <c r="C66" i="1"/>
  <c r="C56" i="18"/>
  <c r="BA3" i="21" s="1"/>
  <c r="BC3" i="21"/>
  <c r="DL5" i="11"/>
  <c r="R11" i="23"/>
  <c r="AX14" i="23"/>
  <c r="BI14" i="21"/>
  <c r="O64" i="18"/>
  <c r="F9" i="23"/>
  <c r="D5" i="11"/>
  <c r="H66" i="1"/>
  <c r="D56" i="18"/>
  <c r="BA4" i="21" s="1"/>
  <c r="BC4" i="21"/>
  <c r="BC7" i="21"/>
  <c r="G56" i="18"/>
  <c r="BA7" i="21" s="1"/>
  <c r="O68" i="18"/>
  <c r="BM14" i="21"/>
  <c r="EU11" i="21"/>
  <c r="EE11" i="21"/>
  <c r="DA5" i="2"/>
  <c r="N49" i="1"/>
  <c r="AT14" i="23"/>
  <c r="N28" i="1"/>
  <c r="Y14" i="23"/>
  <c r="CF5" i="2"/>
  <c r="H13" i="21"/>
  <c r="BP14" i="21"/>
  <c r="O71" i="18"/>
  <c r="M11" i="1"/>
  <c r="H14" i="23" s="1"/>
  <c r="O69" i="18"/>
  <c r="BN14" i="21"/>
  <c r="M14" i="23"/>
  <c r="BU5" i="2"/>
  <c r="N16" i="1"/>
  <c r="O30" i="18"/>
  <c r="AA14" i="21"/>
  <c r="BC13" i="21"/>
  <c r="M56" i="18"/>
  <c r="M153" i="18" s="1"/>
  <c r="BF14" i="21"/>
  <c r="O61" i="18"/>
  <c r="DG14" i="21"/>
  <c r="O114" i="18"/>
  <c r="DB5" i="2"/>
  <c r="AU14" i="23"/>
  <c r="N50" i="1"/>
  <c r="AP12" i="23"/>
  <c r="FG5" i="2"/>
  <c r="M45" i="1"/>
  <c r="O14" i="23"/>
  <c r="N18" i="1"/>
  <c r="BW5" i="2"/>
  <c r="BA9" i="21"/>
  <c r="K56" i="18"/>
  <c r="BA11" i="21" s="1"/>
  <c r="AW12" i="23"/>
  <c r="M52" i="1"/>
  <c r="FN5" i="2"/>
  <c r="DB5" i="11"/>
  <c r="J9" i="1"/>
  <c r="G11" i="23"/>
  <c r="O62" i="18"/>
  <c r="BG14" i="21"/>
  <c r="BC6" i="21"/>
  <c r="F56" i="18"/>
  <c r="BA6" i="21" s="1"/>
  <c r="DJ14" i="21"/>
  <c r="O117" i="18"/>
  <c r="R9" i="23"/>
  <c r="H5" i="11"/>
  <c r="N24" i="1"/>
  <c r="CB5" i="2"/>
  <c r="U14" i="23"/>
  <c r="BT5" i="2"/>
  <c r="L14" i="23"/>
  <c r="N15" i="1"/>
  <c r="N70" i="18"/>
  <c r="BO12" i="21"/>
  <c r="BU12" i="21"/>
  <c r="N76" i="18"/>
  <c r="EQ5" i="3"/>
  <c r="G9" i="1"/>
  <c r="G8" i="23"/>
  <c r="AW14" i="21"/>
  <c r="O52" i="18"/>
  <c r="CF14" i="21"/>
  <c r="O87" i="18"/>
  <c r="EK14" i="21"/>
  <c r="AI12" i="23"/>
  <c r="EZ5" i="2"/>
  <c r="M38" i="1"/>
  <c r="S12" i="23"/>
  <c r="EJ5" i="2"/>
  <c r="M22" i="1"/>
  <c r="BK3" i="23"/>
  <c r="BH5" i="2"/>
  <c r="DN12" i="21"/>
  <c r="N121" i="18"/>
  <c r="T14" i="21"/>
  <c r="O23" i="18"/>
  <c r="O106" i="18"/>
  <c r="CY14" i="21"/>
  <c r="AH8" i="23"/>
  <c r="FQ5" i="3"/>
  <c r="G21" i="1"/>
  <c r="K21" i="1" s="1"/>
  <c r="AN14" i="23"/>
  <c r="N43" i="1"/>
  <c r="CU5" i="2"/>
  <c r="BG5" i="11"/>
  <c r="R10" i="23"/>
  <c r="I66" i="1"/>
  <c r="O77" i="18"/>
  <c r="BV14" i="21"/>
  <c r="R3" i="23"/>
  <c r="O5" i="2"/>
  <c r="N57" i="1"/>
  <c r="DI5" i="2"/>
  <c r="BB14" i="23"/>
  <c r="CS5" i="2"/>
  <c r="AL14" i="23"/>
  <c r="N41" i="1"/>
  <c r="DB14" i="21"/>
  <c r="O109" i="18"/>
  <c r="BQ5" i="2"/>
  <c r="I14" i="23"/>
  <c r="N12" i="1"/>
  <c r="DM5" i="2"/>
  <c r="BF14" i="23"/>
  <c r="N61" i="1"/>
  <c r="L59" i="18"/>
  <c r="AK14" i="21"/>
  <c r="O40" i="18"/>
  <c r="O102" i="18"/>
  <c r="CU14" i="21"/>
  <c r="P5" i="3"/>
  <c r="Q5" i="3"/>
  <c r="N5" i="3"/>
  <c r="O5" i="3"/>
  <c r="F5" i="23"/>
  <c r="BA14" i="23"/>
  <c r="N56" i="1"/>
  <c r="DH5" i="2"/>
  <c r="L138" i="18"/>
  <c r="DT12" i="21"/>
  <c r="N127" i="18"/>
  <c r="K37" i="1"/>
  <c r="AH11" i="23"/>
  <c r="EB5" i="11"/>
  <c r="BE14" i="21"/>
  <c r="O60" i="18"/>
  <c r="G82" i="24"/>
  <c r="G85" i="24" s="1"/>
  <c r="GS5" i="2"/>
  <c r="R13" i="23"/>
  <c r="AA14" i="23"/>
  <c r="N30" i="1"/>
  <c r="CH5" i="2"/>
  <c r="Z14" i="23"/>
  <c r="CG5" i="2"/>
  <c r="E66" i="1"/>
  <c r="F6" i="23"/>
  <c r="BG5" i="3"/>
  <c r="O42" i="18"/>
  <c r="AM14" i="21"/>
  <c r="AB14" i="21"/>
  <c r="O31" i="18"/>
  <c r="Z14" i="21"/>
  <c r="O29" i="18"/>
  <c r="L12" i="21"/>
  <c r="O18" i="18"/>
  <c r="P14" i="21"/>
  <c r="O19" i="18"/>
  <c r="O16" i="18"/>
  <c r="M14" i="21"/>
  <c r="I8" i="21"/>
  <c r="L12" i="18"/>
  <c r="N12" i="18" s="1"/>
  <c r="C120" i="18"/>
  <c r="DM3" i="21" s="1"/>
  <c r="G3" i="21"/>
  <c r="J14" i="21"/>
  <c r="F6" i="21"/>
  <c r="I9" i="18"/>
  <c r="I153" i="18" s="1"/>
  <c r="I120" i="18"/>
  <c r="G9" i="21"/>
  <c r="K10" i="18"/>
  <c r="G11" i="21" s="1"/>
  <c r="D9" i="18"/>
  <c r="F10" i="21"/>
  <c r="J119" i="18"/>
  <c r="DL10" i="21" s="1"/>
  <c r="F7" i="21"/>
  <c r="L11" i="18"/>
  <c r="N11" i="18" s="1"/>
  <c r="CB12" i="21"/>
  <c r="N83" i="18"/>
  <c r="BA5" i="21"/>
  <c r="M10" i="1"/>
  <c r="G12" i="23"/>
  <c r="DY5" i="2"/>
  <c r="K9" i="1"/>
  <c r="G119" i="18" l="1"/>
  <c r="DL7" i="21" s="1"/>
  <c r="O92" i="18"/>
  <c r="G4" i="21"/>
  <c r="N151" i="18"/>
  <c r="ER14" i="21" s="1"/>
  <c r="BC8" i="21"/>
  <c r="C35" i="12"/>
  <c r="DM5" i="21"/>
  <c r="H9" i="18"/>
  <c r="F8" i="21" s="1"/>
  <c r="E153" i="18"/>
  <c r="ET5" i="21" s="1"/>
  <c r="E119" i="18"/>
  <c r="DL5" i="21" s="1"/>
  <c r="O49" i="18"/>
  <c r="AT14" i="21"/>
  <c r="O15" i="18"/>
  <c r="F153" i="18"/>
  <c r="ET6" i="21" s="1"/>
  <c r="D5" i="3"/>
  <c r="BF5" i="3"/>
  <c r="D153" i="18"/>
  <c r="ET4" i="21" s="1"/>
  <c r="BK4" i="23"/>
  <c r="G153" i="18"/>
  <c r="ET7" i="21" s="1"/>
  <c r="C153" i="18"/>
  <c r="C30" i="12" s="1"/>
  <c r="BA13" i="21"/>
  <c r="H56" i="18"/>
  <c r="BA8" i="21" s="1"/>
  <c r="F119" i="18"/>
  <c r="DL6" i="21" s="1"/>
  <c r="DF14" i="21"/>
  <c r="O113" i="18"/>
  <c r="R12" i="23"/>
  <c r="M21" i="1"/>
  <c r="R14" i="23" s="1"/>
  <c r="EI5" i="2"/>
  <c r="BU14" i="21"/>
  <c r="O76" i="18"/>
  <c r="N11" i="1"/>
  <c r="EU12" i="21"/>
  <c r="EE12" i="21"/>
  <c r="BP5" i="2"/>
  <c r="EY5" i="2"/>
  <c r="AH12" i="23"/>
  <c r="M37" i="1"/>
  <c r="BD12" i="21"/>
  <c r="N59" i="18"/>
  <c r="E42" i="12" s="1"/>
  <c r="BK5" i="2"/>
  <c r="BO3" i="23"/>
  <c r="F8" i="23"/>
  <c r="EP5" i="3"/>
  <c r="G66" i="1"/>
  <c r="AW14" i="23"/>
  <c r="DD5" i="2"/>
  <c r="N52" i="1"/>
  <c r="O121" i="18"/>
  <c r="DN14" i="21"/>
  <c r="AI14" i="23"/>
  <c r="N38" i="1"/>
  <c r="CP5" i="2"/>
  <c r="FA5" i="3"/>
  <c r="R8" i="23"/>
  <c r="N22" i="1"/>
  <c r="BZ5" i="2"/>
  <c r="S14" i="23"/>
  <c r="AP14" i="23"/>
  <c r="N45" i="1"/>
  <c r="CW5" i="2"/>
  <c r="N138" i="18"/>
  <c r="DT14" i="21"/>
  <c r="BK10" i="23"/>
  <c r="CZ5" i="11"/>
  <c r="I5" i="3"/>
  <c r="BO14" i="21"/>
  <c r="O70" i="18"/>
  <c r="F11" i="23"/>
  <c r="DA5" i="11"/>
  <c r="J66" i="1"/>
  <c r="M120" i="18"/>
  <c r="DM13" i="21" s="1"/>
  <c r="G13" i="21"/>
  <c r="BK9" i="23"/>
  <c r="AU5" i="11"/>
  <c r="H5" i="3"/>
  <c r="BK13" i="23"/>
  <c r="L5" i="3"/>
  <c r="IL5" i="2"/>
  <c r="CY5" i="3"/>
  <c r="E5" i="3"/>
  <c r="BK6" i="23"/>
  <c r="I12" i="21"/>
  <c r="C119" i="18"/>
  <c r="DL3" i="21" s="1"/>
  <c r="F3" i="21"/>
  <c r="L10" i="18"/>
  <c r="N10" i="18" s="1"/>
  <c r="F4" i="21"/>
  <c r="D119" i="18"/>
  <c r="DL4" i="21" s="1"/>
  <c r="K120" i="18"/>
  <c r="DM11" i="21" s="1"/>
  <c r="DM9" i="21"/>
  <c r="H12" i="21"/>
  <c r="ET9" i="21"/>
  <c r="I119" i="18"/>
  <c r="K9" i="18"/>
  <c r="K153" i="18" s="1"/>
  <c r="F9" i="21"/>
  <c r="O83" i="18"/>
  <c r="CB14" i="21"/>
  <c r="DM8" i="21"/>
  <c r="N58" i="18"/>
  <c r="BC12" i="21"/>
  <c r="N10" i="1"/>
  <c r="BO5" i="2"/>
  <c r="G14" i="23"/>
  <c r="F12" i="23"/>
  <c r="FD5" i="2"/>
  <c r="M9" i="1"/>
  <c r="DX5" i="2"/>
  <c r="H119" i="18" l="1"/>
  <c r="DL8" i="21" s="1"/>
  <c r="ET3" i="21"/>
  <c r="N21" i="1"/>
  <c r="K66" i="1"/>
  <c r="C26" i="12" s="1"/>
  <c r="L9" i="18"/>
  <c r="H153" i="18"/>
  <c r="ET8" i="21" s="1"/>
  <c r="BY5" i="2"/>
  <c r="L56" i="18"/>
  <c r="N56" i="18" s="1"/>
  <c r="M119" i="18"/>
  <c r="DL13" i="21" s="1"/>
  <c r="ET13" i="21"/>
  <c r="F13" i="21"/>
  <c r="C42" i="12"/>
  <c r="F42" i="12" s="1"/>
  <c r="G42" i="12" s="1"/>
  <c r="AH14" i="23"/>
  <c r="CO5" i="2"/>
  <c r="N37" i="1"/>
  <c r="GT5" i="3"/>
  <c r="BK8" i="23"/>
  <c r="G5" i="3"/>
  <c r="BD14" i="21"/>
  <c r="O59" i="18"/>
  <c r="EU14" i="21"/>
  <c r="EE14" i="21"/>
  <c r="FE5" i="11"/>
  <c r="J5" i="3"/>
  <c r="BK11" i="23"/>
  <c r="I14" i="21"/>
  <c r="O12" i="18"/>
  <c r="DL9" i="21"/>
  <c r="K119" i="18"/>
  <c r="DL11" i="21" s="1"/>
  <c r="L120" i="18"/>
  <c r="DM12" i="21" s="1"/>
  <c r="O11" i="18"/>
  <c r="H14" i="21"/>
  <c r="F11" i="21"/>
  <c r="ET11" i="21"/>
  <c r="G12" i="21"/>
  <c r="O58" i="18"/>
  <c r="BC14" i="21"/>
  <c r="N9" i="1"/>
  <c r="F14" i="23"/>
  <c r="BN5" i="2"/>
  <c r="M66" i="1"/>
  <c r="F12" i="21" l="1"/>
  <c r="L153" i="18"/>
  <c r="L119" i="18"/>
  <c r="N119" i="18" s="1"/>
  <c r="N9" i="18"/>
  <c r="N153" i="18" s="1"/>
  <c r="BA12" i="21"/>
  <c r="K5" i="3"/>
  <c r="GB5" i="2"/>
  <c r="BK12" i="23"/>
  <c r="N120" i="18"/>
  <c r="O120" i="18" s="1"/>
  <c r="O10" i="18"/>
  <c r="G14" i="21"/>
  <c r="O56" i="18"/>
  <c r="BA14" i="21"/>
  <c r="N66" i="1"/>
  <c r="BK14" i="23"/>
  <c r="M5" i="3"/>
  <c r="DR5" i="2"/>
  <c r="ET12" i="21" l="1"/>
  <c r="C31" i="12"/>
  <c r="DL12" i="21"/>
  <c r="F14" i="21"/>
  <c r="O9" i="18"/>
  <c r="ET14" i="21"/>
  <c r="GE5" i="2"/>
  <c r="BO12" i="23"/>
  <c r="DM14" i="21"/>
  <c r="DL14" i="21"/>
  <c r="O119" i="18"/>
  <c r="DU5" i="2"/>
  <c r="BO14" i="23"/>
</calcChain>
</file>

<file path=xl/comments1.xml><?xml version="1.0" encoding="utf-8"?>
<comments xmlns="http://schemas.openxmlformats.org/spreadsheetml/2006/main">
  <authors>
    <author>Mojca Ločniškar</author>
  </authors>
  <commentList>
    <comment ref="A30" authorId="0" shapeId="0">
      <text>
        <r>
          <rPr>
            <sz val="9"/>
            <color indexed="81"/>
            <rFont val="Segoe UI"/>
            <family val="2"/>
            <charset val="238"/>
          </rPr>
          <t xml:space="preserve"> V stolpce "MOFAS" lahko vključimo samo tiste izdatke, ki jih v skladu z enotnim kontnim načrtom evidenčno po denanem toku razvrščamo med tekoče izdatke.
</t>
        </r>
      </text>
    </comment>
    <comment ref="A59" authorId="0" shapeId="0">
      <text>
        <r>
          <rPr>
            <sz val="9"/>
            <color indexed="81"/>
            <rFont val="Segoe UI"/>
            <family val="2"/>
            <charset val="238"/>
          </rPr>
          <t xml:space="preserve">
v skladu s SRS 2016 se tudi drobni inventar do 500€, ki ima življenjsko dobo več kot 1 leto, razvršča med material, zato v to celico ne vpisujete več nakupov drobnega inventarja iz sredstev "MOFAS".</t>
        </r>
      </text>
    </comment>
  </commentList>
</comments>
</file>

<file path=xl/comments2.xml><?xml version="1.0" encoding="utf-8"?>
<comments xmlns="http://schemas.openxmlformats.org/spreadsheetml/2006/main">
  <authors>
    <author>Klemen Šurk Kokalj</author>
  </authors>
  <commentList>
    <comment ref="E13" authorId="0" shapeId="0">
      <text>
        <r>
          <rPr>
            <sz val="9"/>
            <color indexed="81"/>
            <rFont val="Tahoma"/>
            <family val="2"/>
            <charset val="238"/>
          </rPr>
          <t>Znesek se mora ujemati z zneskom iz sklepa o financiranju izvajanja programov srednjega šolstva.</t>
        </r>
      </text>
    </comment>
    <comment ref="F13" authorId="0" shapeId="0">
      <text>
        <r>
          <rPr>
            <sz val="9"/>
            <color indexed="81"/>
            <rFont val="Tahoma"/>
            <family val="2"/>
            <charset val="238"/>
          </rPr>
          <t>Znesek se mora ujemati z zneskom iz sklepa o financiranju vzgojnega programa dijaškega doma.</t>
        </r>
      </text>
    </comment>
    <comment ref="I13" authorId="0" shapeId="0">
      <text>
        <r>
          <rPr>
            <sz val="9"/>
            <color indexed="81"/>
            <rFont val="Tahoma"/>
            <family val="2"/>
            <charset val="238"/>
          </rPr>
          <t>Znesek se mora ujemati z zneskom iz sklepa o financiranju izvajanja višješolskih študijskih programov..</t>
        </r>
      </text>
    </comment>
  </commentList>
</comments>
</file>

<file path=xl/sharedStrings.xml><?xml version="1.0" encoding="utf-8"?>
<sst xmlns="http://schemas.openxmlformats.org/spreadsheetml/2006/main" count="2844" uniqueCount="652">
  <si>
    <t>Naslov zavoda:</t>
  </si>
  <si>
    <t>Prihodki/odhodki</t>
  </si>
  <si>
    <t>Osnovno šolsko izobraževanje</t>
  </si>
  <si>
    <t>Sekundarno izobraževanje</t>
  </si>
  <si>
    <t>Terciarno izobraževanje</t>
  </si>
  <si>
    <t>Javna služba zavoda  v letu 2014</t>
  </si>
  <si>
    <t>Pridobitna dejavnost zavoda 2014</t>
  </si>
  <si>
    <t>JAVNI ZAVOD - SKUPAJ - 2014</t>
  </si>
  <si>
    <t xml:space="preserve">Izobraževalni programi financirani po metodologiji na dijaka
</t>
  </si>
  <si>
    <t xml:space="preserve">Vzgojni program v DD financiran po  metodologiji na dijaka
</t>
  </si>
  <si>
    <t>Drug nameni / dejavnost SŠ in DD (ki niso v metodologiji financiranja)</t>
  </si>
  <si>
    <t>Skupaj</t>
  </si>
  <si>
    <t>Programi VSŠ, financirani po metodologiji na študenta</t>
  </si>
  <si>
    <t>Drug nameni / dejavnost  VSŠ  (ki niso v metodologiji financiranja)</t>
  </si>
  <si>
    <t>1</t>
  </si>
  <si>
    <t>2</t>
  </si>
  <si>
    <t>3</t>
  </si>
  <si>
    <t>4</t>
  </si>
  <si>
    <t>5</t>
  </si>
  <si>
    <t>6</t>
  </si>
  <si>
    <t>7=4+5+6</t>
  </si>
  <si>
    <t>8</t>
  </si>
  <si>
    <t>9</t>
  </si>
  <si>
    <t>10=8+9</t>
  </si>
  <si>
    <t>11=3+7+10</t>
  </si>
  <si>
    <t>12</t>
  </si>
  <si>
    <t>13=11+12</t>
  </si>
  <si>
    <t>14=13/2* 100</t>
  </si>
  <si>
    <t>I. CELOTNI PRIHODKI</t>
  </si>
  <si>
    <t>A. Prihodki od poslovanja</t>
  </si>
  <si>
    <t>1. Prihodki od prodaje proizvodov in storitev</t>
  </si>
  <si>
    <t>1.1. Javna služba MIZŠ - nov način financiranja</t>
  </si>
  <si>
    <t>1.2. Javna služba  MIZŠ - drugo</t>
  </si>
  <si>
    <t>1.3. Javna služba - občinski proračuni</t>
  </si>
  <si>
    <t>1.4. Drugi prihodki</t>
  </si>
  <si>
    <t>2. Prihodki od prodaje blaga in materiala</t>
  </si>
  <si>
    <t>B. Finančni prihodki</t>
  </si>
  <si>
    <t>C Izredni prihodki</t>
  </si>
  <si>
    <t>Č. Prevrednotevalni poslovni prihodki</t>
  </si>
  <si>
    <t>II.CELOTNI ODHODKI</t>
  </si>
  <si>
    <t>1. Stroški materiala</t>
  </si>
  <si>
    <t>- stroški pisarniškega materiala in strokovne literature</t>
  </si>
  <si>
    <t>- material za tekoče vzdrževanje osnovnih sredstev</t>
  </si>
  <si>
    <t>- material za neposredno izvedbo pouka</t>
  </si>
  <si>
    <t>- odpisi drobnega inventerja</t>
  </si>
  <si>
    <t>- energija</t>
  </si>
  <si>
    <t>- drugi materialni stroški</t>
  </si>
  <si>
    <t>2. Stroški storitev</t>
  </si>
  <si>
    <t>- storitve, povezane z vzdrževanjem objektov in najemnine</t>
  </si>
  <si>
    <t>- stroški plačilnega prometa in bančnih storitev</t>
  </si>
  <si>
    <t>- stroški intelektualnih in osebnih storitev</t>
  </si>
  <si>
    <t>- stroški sejmov, reklame in reprezentance</t>
  </si>
  <si>
    <t>- telekomunikacijske storitve</t>
  </si>
  <si>
    <t>- komunalne storitve</t>
  </si>
  <si>
    <t>- druge storitve</t>
  </si>
  <si>
    <t>3. Stroški dela</t>
  </si>
  <si>
    <t>3. 1. Stroški dela - strokovni delavci (plačna skupina D)</t>
  </si>
  <si>
    <t>Plače in nadomestila plač</t>
  </si>
  <si>
    <t>Prispevki za socialno varnost delodajalca</t>
  </si>
  <si>
    <t>Dodatno pokojninsko zavarovanje (KAD)</t>
  </si>
  <si>
    <t>Odpravnine iz poslovnih razlogov</t>
  </si>
  <si>
    <t>Regres za letni dopust</t>
  </si>
  <si>
    <t>Drugi stroški dela (povračila in drugi prejemki zaposlencev)</t>
  </si>
  <si>
    <t>3. 2. Stroški dela - tehnično-administrativni in računovodski delavci (plačna skupina J)</t>
  </si>
  <si>
    <t xml:space="preserve">Odpravnine iz poslovnih razlogov </t>
  </si>
  <si>
    <t>3. 3. Stroški dela - vodstvena delovna mesta (plačna skupina B)</t>
  </si>
  <si>
    <t>4. Amortizacija</t>
  </si>
  <si>
    <t>5. Rezervacije</t>
  </si>
  <si>
    <t>6. Davek od dobička</t>
  </si>
  <si>
    <t>7. Ostali drugi stroški</t>
  </si>
  <si>
    <t>8. Finančni odhodki</t>
  </si>
  <si>
    <t>9. Izredni odhodki</t>
  </si>
  <si>
    <t>10. Prevrednotevalni odhodki</t>
  </si>
  <si>
    <t>III. Prihodki minus odhodki</t>
  </si>
  <si>
    <t>Bilančni presežek prihodkov nad odhodki na dan 31. 12.  preteklega leta (vir: bilanca stanja)</t>
  </si>
  <si>
    <t>Presežek prihodkov preteklih let, namenjen pokritju odhodkov obračunskega obdobja</t>
  </si>
  <si>
    <t>IV. Razlika</t>
  </si>
  <si>
    <t>V. Viri financiranja razlike pod IV.:</t>
  </si>
  <si>
    <t>Preglednico izpolnil/a:</t>
  </si>
  <si>
    <t>Datum:</t>
  </si>
  <si>
    <t>Odgovorna oseba:</t>
  </si>
  <si>
    <t>MOFAS - SŠ</t>
  </si>
  <si>
    <r>
      <t xml:space="preserve">I. CELOTNI PRIHODKI </t>
    </r>
    <r>
      <rPr>
        <b/>
        <sz val="10"/>
        <color indexed="10"/>
        <rFont val="Arial Narrow"/>
        <family val="2"/>
        <charset val="238"/>
      </rPr>
      <t>STOLPEC D</t>
    </r>
  </si>
  <si>
    <t>MOFAS -DD</t>
  </si>
  <si>
    <r>
      <t xml:space="preserve">I. CELOTNI PRIHODKI </t>
    </r>
    <r>
      <rPr>
        <b/>
        <sz val="10"/>
        <color indexed="10"/>
        <rFont val="Arial Narrow"/>
        <family val="2"/>
        <charset val="238"/>
      </rPr>
      <t>STOLPEC E</t>
    </r>
  </si>
  <si>
    <t>SŠ - DRUGO</t>
  </si>
  <si>
    <r>
      <t xml:space="preserve">I. CELOTNI PRIHODKI </t>
    </r>
    <r>
      <rPr>
        <b/>
        <sz val="10"/>
        <color indexed="10"/>
        <rFont val="Arial Narrow"/>
        <family val="2"/>
        <charset val="238"/>
      </rPr>
      <t>STOLPEC F</t>
    </r>
  </si>
  <si>
    <t>MOFAS -VSŠ</t>
  </si>
  <si>
    <r>
      <t xml:space="preserve">I. CELOTNI PRIHODKI </t>
    </r>
    <r>
      <rPr>
        <b/>
        <sz val="10"/>
        <color indexed="10"/>
        <rFont val="Arial Narrow"/>
        <family val="2"/>
        <charset val="238"/>
      </rPr>
      <t>STOLPEC H</t>
    </r>
  </si>
  <si>
    <t>POSLOVNI IZID</t>
  </si>
  <si>
    <t>Skupaj SŠ</t>
  </si>
  <si>
    <t>Skupaj VSŠ</t>
  </si>
  <si>
    <t>B</t>
  </si>
  <si>
    <t>H</t>
  </si>
  <si>
    <t>I</t>
  </si>
  <si>
    <t>J</t>
  </si>
  <si>
    <t>K</t>
  </si>
  <si>
    <t>L</t>
  </si>
  <si>
    <t>M</t>
  </si>
  <si>
    <t>II. SKUPAJ ODHODKI</t>
  </si>
  <si>
    <t>A. Plače in drugi izdatki zaposlenim</t>
  </si>
  <si>
    <t>B. Prispevki delodajalcev za socialno varnost</t>
  </si>
  <si>
    <t>C. Izdatki za blago in storitve za izvajanje javne službe</t>
  </si>
  <si>
    <t>Pisarniški material in storitve</t>
  </si>
  <si>
    <t>Posebni material in storitve</t>
  </si>
  <si>
    <t>Energija, voda, komunalne storitve in komunikacije</t>
  </si>
  <si>
    <t>Prevozni stroški in storitve</t>
  </si>
  <si>
    <t>Izdatki za službena potovanja</t>
  </si>
  <si>
    <t>Tekoče vzdrževanje</t>
  </si>
  <si>
    <t>Poslovne najemnine in zakupnine</t>
  </si>
  <si>
    <t>Kazni in odškodnine</t>
  </si>
  <si>
    <t>Drugi operativi odhodki</t>
  </si>
  <si>
    <t>Plačila avtorskih honorarjev</t>
  </si>
  <si>
    <t>Plačila po pogodbah o delu</t>
  </si>
  <si>
    <t>Plačila za delo preko študentskega servisa</t>
  </si>
  <si>
    <t>Izdatki za strokovno izobraževanje zaposlenih</t>
  </si>
  <si>
    <t>Stroški sodnih postopkov</t>
  </si>
  <si>
    <t>Prispevek za vzpodbujanje zaposlovanja invalidov po ZZRZI</t>
  </si>
  <si>
    <t>Sodni stroški, storitve odvetnikov, notarjev in  drugo</t>
  </si>
  <si>
    <t>Drugi operativni odhodki</t>
  </si>
  <si>
    <t xml:space="preserve">D. Plačila domačih obresti </t>
  </si>
  <si>
    <t xml:space="preserve">E. Plačila tujih obresti </t>
  </si>
  <si>
    <t xml:space="preserve">F. Subvencije </t>
  </si>
  <si>
    <t xml:space="preserve">G. Transferi posameznikom in gospodinjstvom </t>
  </si>
  <si>
    <t xml:space="preserve">H. Transferi neprofitnim organizacijam in ustanovam </t>
  </si>
  <si>
    <t xml:space="preserve">I. Drugi tekoči domači transferji </t>
  </si>
  <si>
    <t>Investicijski odhodki</t>
  </si>
  <si>
    <t>Nakup opreme</t>
  </si>
  <si>
    <t>Druga vlaganja (investicijsko vzdrževanje in podobno)</t>
  </si>
  <si>
    <t>III.  PRESEŽEK (PRIMANJKLJAJ) PRIHODKOV NAD ODHODKI</t>
  </si>
  <si>
    <t>VI. PREJETA MINUS DANA POSOJILA IN SPREMEMBE KAPITALSKIH  DELEŽEV (IV. - V.)</t>
  </si>
  <si>
    <t>Številka vrstice iz poročila</t>
  </si>
  <si>
    <t>Šola</t>
  </si>
  <si>
    <r>
      <t xml:space="preserve">I. CELOTNI PRIHODKI </t>
    </r>
    <r>
      <rPr>
        <b/>
        <u/>
        <sz val="10"/>
        <color indexed="10"/>
        <rFont val="Arial Narrow"/>
        <family val="2"/>
        <charset val="238"/>
      </rPr>
      <t>STOLPEC B</t>
    </r>
  </si>
  <si>
    <t>SŠ SKUPAJ</t>
  </si>
  <si>
    <r>
      <t xml:space="preserve">I. CELOTNI PRIHODKI </t>
    </r>
    <r>
      <rPr>
        <b/>
        <u/>
        <sz val="10"/>
        <color indexed="10"/>
        <rFont val="Arial Narrow"/>
        <family val="2"/>
        <charset val="238"/>
      </rPr>
      <t>STOLPEC</t>
    </r>
    <r>
      <rPr>
        <b/>
        <u/>
        <sz val="12"/>
        <color indexed="10"/>
        <rFont val="Arial Narrow"/>
        <family val="2"/>
        <charset val="238"/>
      </rPr>
      <t xml:space="preserve"> G</t>
    </r>
  </si>
  <si>
    <t>JAVNA SLUŽBA &gt;&gt;</t>
  </si>
  <si>
    <t>X</t>
  </si>
  <si>
    <r>
      <t xml:space="preserve">I. CELOTNI PRIHODKI </t>
    </r>
    <r>
      <rPr>
        <u/>
        <sz val="10"/>
        <color indexed="10"/>
        <rFont val="Arial Narrow"/>
        <family val="2"/>
        <charset val="238"/>
      </rPr>
      <t>STOLPEC</t>
    </r>
    <r>
      <rPr>
        <b/>
        <u/>
        <sz val="14"/>
        <color indexed="10"/>
        <rFont val="Arial Narrow"/>
        <family val="2"/>
        <charset val="238"/>
      </rPr>
      <t xml:space="preserve"> K</t>
    </r>
  </si>
  <si>
    <r>
      <t xml:space="preserve">I. CELOTNI PRIHODKI </t>
    </r>
    <r>
      <rPr>
        <u/>
        <sz val="10"/>
        <color indexed="10"/>
        <rFont val="Arial Narrow"/>
        <family val="2"/>
        <charset val="238"/>
      </rPr>
      <t>STOLPEC</t>
    </r>
    <r>
      <rPr>
        <b/>
        <u/>
        <sz val="14"/>
        <color indexed="10"/>
        <rFont val="Arial Narrow"/>
        <family val="2"/>
        <charset val="238"/>
      </rPr>
      <t xml:space="preserve"> L</t>
    </r>
  </si>
  <si>
    <r>
      <t xml:space="preserve">I. CELOTNI PRIHODKI </t>
    </r>
    <r>
      <rPr>
        <u/>
        <sz val="10"/>
        <color indexed="10"/>
        <rFont val="Arial Narrow"/>
        <family val="2"/>
        <charset val="238"/>
      </rPr>
      <t xml:space="preserve">STOLPEC </t>
    </r>
    <r>
      <rPr>
        <b/>
        <u/>
        <sz val="14"/>
        <color indexed="10"/>
        <rFont val="Arial Narrow"/>
        <family val="2"/>
        <charset val="238"/>
      </rPr>
      <t>M</t>
    </r>
  </si>
  <si>
    <t>črka stolpca</t>
  </si>
  <si>
    <t>številka vrstice</t>
  </si>
  <si>
    <t>VSŠ DRUGO</t>
  </si>
  <si>
    <r>
      <t xml:space="preserve">I. CELOTNI PRIHODKI </t>
    </r>
    <r>
      <rPr>
        <u/>
        <sz val="10"/>
        <color indexed="10"/>
        <rFont val="Arial Narrow"/>
        <family val="2"/>
        <charset val="238"/>
      </rPr>
      <t>STOLPEC</t>
    </r>
    <r>
      <rPr>
        <b/>
        <u/>
        <sz val="16"/>
        <color indexed="10"/>
        <rFont val="Arial Narrow"/>
        <family val="2"/>
        <charset val="238"/>
      </rPr>
      <t xml:space="preserve"> I</t>
    </r>
  </si>
  <si>
    <t>VSŠ_VSE</t>
  </si>
  <si>
    <r>
      <t xml:space="preserve">I. CELOTNI PRIHODKI </t>
    </r>
    <r>
      <rPr>
        <u/>
        <sz val="10"/>
        <color indexed="10"/>
        <rFont val="Arial Narrow"/>
        <family val="2"/>
        <charset val="238"/>
      </rPr>
      <t xml:space="preserve">STOLPEC </t>
    </r>
    <r>
      <rPr>
        <b/>
        <u/>
        <sz val="14"/>
        <color indexed="10"/>
        <rFont val="Arial Narrow"/>
        <family val="2"/>
        <charset val="238"/>
      </rPr>
      <t>J</t>
    </r>
  </si>
  <si>
    <t>Konto</t>
  </si>
  <si>
    <t>Namen/ dejavnost</t>
  </si>
  <si>
    <t>I. SKUPAJ PRIHODKI</t>
  </si>
  <si>
    <t>1. PRIHODKI ZA IZVAJANJE JAVNE SLUŽBE</t>
  </si>
  <si>
    <t>A. PRIHODKI IZ SREDSTEV JAVNIH FINANC</t>
  </si>
  <si>
    <t>a. Prejeta sredstva iz državnega proračuna</t>
  </si>
  <si>
    <t>Transferni prihodki od Ministrstva za izobraževanje, znanost in šport za dejavnost javne službe - financiranje na dijaka/študenta</t>
  </si>
  <si>
    <t xml:space="preserve"> Drugi  transferni prihodki za tekočo porabo od Ministrstva za izobraževanje, znanost in šport</t>
  </si>
  <si>
    <t>Plače direktorjev in ravnateljev</t>
  </si>
  <si>
    <t>Sredstva za dijake, ki se vzporedno izobražujejo v umetniški gimnaziji</t>
  </si>
  <si>
    <t>Program mednarodne mature</t>
  </si>
  <si>
    <t>Dijaki s posebnimi potrebami</t>
  </si>
  <si>
    <t xml:space="preserve">Mentorstvo pripravnikom in  stroške dela pripravnikov </t>
  </si>
  <si>
    <t>Delovni invalidi</t>
  </si>
  <si>
    <t xml:space="preserve">Odpravnine iz poslovnega razloga </t>
  </si>
  <si>
    <t>Stroški najema prostorov</t>
  </si>
  <si>
    <t>Pomoči šolajočim (regresirana prehrana in prevoz dijakom...)</t>
  </si>
  <si>
    <t>Drugo</t>
  </si>
  <si>
    <t>Transferni prihodki za investicije od Ministrstva za izobraževanje, znanost in šport (nakup opreme, investicijsko vzdrževanje)</t>
  </si>
  <si>
    <t>Drugi transferni prihodki iz državnega proračuna (druga ministrstva)</t>
  </si>
  <si>
    <t>b. Prejeta sredstva iz občinskih proračunov</t>
  </si>
  <si>
    <t xml:space="preserve">Transferni prihodki za tekočo porabo </t>
  </si>
  <si>
    <t xml:space="preserve">Transferni prihodki za investicije </t>
  </si>
  <si>
    <t>c. Prejeta sredstva iz skladov socialnega zavarovanja</t>
  </si>
  <si>
    <t>7403, 7404</t>
  </si>
  <si>
    <t xml:space="preserve">d. Prejeta sredstva iz javnih skladov in agencij </t>
  </si>
  <si>
    <t>del 740</t>
  </si>
  <si>
    <t xml:space="preserve">e. Prejeta sredstva iz proračunov iz naslova tujih donacij </t>
  </si>
  <si>
    <t xml:space="preserve">f. Prejeta sredstva iz državnega proračuna iz sredstev proračuna Evropske unije </t>
  </si>
  <si>
    <t>7</t>
  </si>
  <si>
    <t xml:space="preserve">B) DRUGI PRIHODKI ZA IZVAJANJE DEJAVNOSTI JAVNE SLUŽBE </t>
  </si>
  <si>
    <t xml:space="preserve">del 7130 </t>
  </si>
  <si>
    <t xml:space="preserve">Prihodki od prodaje blaga in storitev iz naslova izvajanja javne službe </t>
  </si>
  <si>
    <t>del 7102</t>
  </si>
  <si>
    <t xml:space="preserve">Prejete obresti </t>
  </si>
  <si>
    <t>del 7100</t>
  </si>
  <si>
    <t xml:space="preserve">Prihodki od udeležbe na dobičku in dividend ter presežkov prihodkov nad odhodki </t>
  </si>
  <si>
    <t xml:space="preserve">del 7141 </t>
  </si>
  <si>
    <t xml:space="preserve"> Drugi tekoči prihodki iz naslova izvajanja javne službe</t>
  </si>
  <si>
    <t xml:space="preserve">Kapitalski prihodki </t>
  </si>
  <si>
    <t xml:space="preserve">Prejete donacije iz domačih virov </t>
  </si>
  <si>
    <t>Prejete donacije iz tujine</t>
  </si>
  <si>
    <t>Ostala prejeta sredstva iz proračuna Evropske unije</t>
  </si>
  <si>
    <t xml:space="preserve">Prejeta sredstva od drugih evropskih institucij </t>
  </si>
  <si>
    <t>2. PRIHODKI OD PRODAJE BLAGA IN STORITEV NA TRGU</t>
  </si>
  <si>
    <t xml:space="preserve">Prihodki od prodaje blaga in storitev na trgu </t>
  </si>
  <si>
    <t xml:space="preserve">del 7103 </t>
  </si>
  <si>
    <t xml:space="preserve">Prihodki od najemnin, zakupnin in drugi prihodki od premoženja </t>
  </si>
  <si>
    <t xml:space="preserve">del 7100 </t>
  </si>
  <si>
    <t>Prihodki od udeležbe na dobičku in dividend ter presežkov prihodkov nad odhodki</t>
  </si>
  <si>
    <t>Drugi tekoči prihodki, ki ne izhajajo iz izvajanja javne službe</t>
  </si>
  <si>
    <t>1. ODHODKI ZA IZVAJANJE JAVNE SLUŽBE</t>
  </si>
  <si>
    <t xml:space="preserve">del 4000 </t>
  </si>
  <si>
    <t>Plače in dodatki</t>
  </si>
  <si>
    <t>del 4001</t>
  </si>
  <si>
    <t xml:space="preserve">Regres za letni dopust </t>
  </si>
  <si>
    <t>del 4002</t>
  </si>
  <si>
    <t xml:space="preserve"> Povračila in nadomestila</t>
  </si>
  <si>
    <t>400202</t>
  </si>
  <si>
    <t>Prehrana</t>
  </si>
  <si>
    <t>400203</t>
  </si>
  <si>
    <t>Prevoz</t>
  </si>
  <si>
    <t>ostalo 4002</t>
  </si>
  <si>
    <t xml:space="preserve">del 4003 </t>
  </si>
  <si>
    <t xml:space="preserve">Sredstva za delovno uspešnost </t>
  </si>
  <si>
    <t xml:space="preserve">del 4004 </t>
  </si>
  <si>
    <t xml:space="preserve">Sredstva za nadurno delo </t>
  </si>
  <si>
    <t xml:space="preserve">del 4005 </t>
  </si>
  <si>
    <t xml:space="preserve">Plače za delo nerezidentov po pogodbi </t>
  </si>
  <si>
    <t>del 4009</t>
  </si>
  <si>
    <t xml:space="preserve">Drugi izdatki zaposlenim </t>
  </si>
  <si>
    <t>Odpravnine  ob upokojitvah</t>
  </si>
  <si>
    <t>400901</t>
  </si>
  <si>
    <t>Odpravnine iz poslovnih razlogov (tehnološki viški)</t>
  </si>
  <si>
    <t>400900</t>
  </si>
  <si>
    <t>Jubilejne nagrade</t>
  </si>
  <si>
    <t>400902</t>
  </si>
  <si>
    <t>Solidarnostne pomoči</t>
  </si>
  <si>
    <t>400999</t>
  </si>
  <si>
    <t>del 4010</t>
  </si>
  <si>
    <t>Prispevek za pokojninsko in invalidsko zavarovanje</t>
  </si>
  <si>
    <t>Prispevek za zdravstveno zavarovanje</t>
  </si>
  <si>
    <t>del 4012</t>
  </si>
  <si>
    <t>Prispevek za zaposlovanje</t>
  </si>
  <si>
    <t>del 4013</t>
  </si>
  <si>
    <t xml:space="preserve">Prispevek za starševsko varstvo </t>
  </si>
  <si>
    <t xml:space="preserve">del 4015 </t>
  </si>
  <si>
    <t xml:space="preserve">Premije kolektivnega dodatnega pokojninskega zavarovanja, na podlagi ZKDPZJU </t>
  </si>
  <si>
    <t>4020</t>
  </si>
  <si>
    <t>4021</t>
  </si>
  <si>
    <t>4022</t>
  </si>
  <si>
    <t>4023</t>
  </si>
  <si>
    <t>4024</t>
  </si>
  <si>
    <t>4025</t>
  </si>
  <si>
    <t>4029</t>
  </si>
  <si>
    <t>402901</t>
  </si>
  <si>
    <t>402902</t>
  </si>
  <si>
    <t>402903</t>
  </si>
  <si>
    <t>402907</t>
  </si>
  <si>
    <t>402909</t>
  </si>
  <si>
    <t>402940</t>
  </si>
  <si>
    <t>402920</t>
  </si>
  <si>
    <t>4029 - ostalo</t>
  </si>
  <si>
    <t>420</t>
  </si>
  <si>
    <t>4202</t>
  </si>
  <si>
    <t>2. ODHODKI IZ NASLOVA PRODAJE BLAGA IN STORITEV NA TRGU</t>
  </si>
  <si>
    <t xml:space="preserve">del 400 </t>
  </si>
  <si>
    <t>A. Plače in drugi izdatki zaposlenim iz naslova prodaje blaga in storitev na trgu</t>
  </si>
  <si>
    <t xml:space="preserve">del 401 </t>
  </si>
  <si>
    <t>B. Prispevki delodajalcev za socialno varnost iz naslova prodaje blaga in storitev na trgu</t>
  </si>
  <si>
    <t>del 402</t>
  </si>
  <si>
    <t>C. Izdatki za blago in storitve iz naslova prodaje blaga in storitev na trgu</t>
  </si>
  <si>
    <t>del 420</t>
  </si>
  <si>
    <t>D. Investicijski odhodki iz naslova prodaje blaga in storitev na trgu</t>
  </si>
  <si>
    <t>- od tega iz naslova javne službe</t>
  </si>
  <si>
    <t>- od tega iz naslova prodaje blaga in storitev na trgu</t>
  </si>
  <si>
    <t>B.  RAČUN FINANČNIH TERJATEV IN NALOŽB</t>
  </si>
  <si>
    <t xml:space="preserve">IV. PREJETA VRAČILA DANIH POSOJIL IN PRODAJA KAPITALSKIH DELEŽEV </t>
  </si>
  <si>
    <t>Prejeta vračila danih posojil</t>
  </si>
  <si>
    <t>Prodaja kapitalskih deležev</t>
  </si>
  <si>
    <t>Kupnine iz naslova privatizacije</t>
  </si>
  <si>
    <t xml:space="preserve">V. DANA POSOJILA IN POVEČANJE KAPITALSKIH DELEŽEV  </t>
  </si>
  <si>
    <t>Dana posojila</t>
  </si>
  <si>
    <t>Povečanje kapitalskih deležev in finančnih naložb</t>
  </si>
  <si>
    <t>Poraba sredstev kupnin iz naslova privatizacije</t>
  </si>
  <si>
    <t>Povečanje namenskega premoženja v javnih skladih in drugih pravnih osebah javnega prava, ki imajo premoženje v svoji lasti</t>
  </si>
  <si>
    <t>C.  RAČUN FINANCIRANJA</t>
  </si>
  <si>
    <t>VII. ZADOLŽEVANJE</t>
  </si>
  <si>
    <t>Domače zadolževanje</t>
  </si>
  <si>
    <t>Zadolževanje v tujini</t>
  </si>
  <si>
    <t>VIII. ODPLAČILA DOLGA</t>
  </si>
  <si>
    <t>Odplačila domačega dolga</t>
  </si>
  <si>
    <t>Odplačila dolga v tujino</t>
  </si>
  <si>
    <r>
      <t>IX. NETO ZADOLŽEVANJE</t>
    </r>
    <r>
      <rPr>
        <b/>
        <sz val="11"/>
        <rFont val="Arial"/>
        <family val="2"/>
        <charset val="238"/>
      </rPr>
      <t xml:space="preserve"> (VII.-VIII.)</t>
    </r>
  </si>
  <si>
    <t xml:space="preserve">X. POVEČANJE (ZMANJŠANJE) SREDSTEV NA RAČUNIH </t>
  </si>
  <si>
    <t>XI. NETO FINANCRANJE</t>
  </si>
  <si>
    <t>v EUR brez stotinov</t>
  </si>
  <si>
    <t>Zavod:</t>
  </si>
  <si>
    <t>Realizacija 2015</t>
  </si>
  <si>
    <t>RFN2016</t>
  </si>
  <si>
    <t>JS2016</t>
  </si>
  <si>
    <t>PRIDOB2016</t>
  </si>
  <si>
    <t>RFN JZ 2016</t>
  </si>
  <si>
    <t>PRID. DEJ. 2016 &gt;&gt;</t>
  </si>
  <si>
    <t>R2015_OBN</t>
  </si>
  <si>
    <t>RAZLIKA</t>
  </si>
  <si>
    <t>SKUPAJ</t>
  </si>
  <si>
    <t>Davčna številka zavoda</t>
  </si>
  <si>
    <t>Ime šole</t>
  </si>
  <si>
    <t>Davčna</t>
  </si>
  <si>
    <t>DAVČNA</t>
  </si>
  <si>
    <t>Šolski center Ptuj</t>
  </si>
  <si>
    <t>Šolski center Velenje</t>
  </si>
  <si>
    <t>Šolski center Nova Gorica</t>
  </si>
  <si>
    <t>Šolski center Šentjur</t>
  </si>
  <si>
    <t>Gimnazija Franca Miklošiča Ljutomer</t>
  </si>
  <si>
    <t>Srednja šola za oblikovanje Maribor</t>
  </si>
  <si>
    <t>Šolski center Ravne na Koroškem</t>
  </si>
  <si>
    <t>Šolski center Celje</t>
  </si>
  <si>
    <t>Srednja strokovna in poklicna šola Celje - UKINJENA</t>
  </si>
  <si>
    <t>Gimnazija in ekonomska srednja šola Trbovlje</t>
  </si>
  <si>
    <t>Srednja šola Črnomelj</t>
  </si>
  <si>
    <t>Grm Novo mesto - center biotehnike in turizma</t>
  </si>
  <si>
    <t>Šolski center Novo mesto</t>
  </si>
  <si>
    <t>Srednja šola Josipa Jurčiča Ivančna Gorica</t>
  </si>
  <si>
    <t>Šolski center za pošto, ekonomijo in telekomunikacije Ljubljana</t>
  </si>
  <si>
    <t>Srednja gradbena, geodetska in okoljevarstvena šola Ljubljana</t>
  </si>
  <si>
    <t>Šolski center Ljubljana</t>
  </si>
  <si>
    <t>Srednja medijska in grafična šola Ljubljana</t>
  </si>
  <si>
    <t>Srednja poklicna in strokovna šola Bežigrad-Ljubljana</t>
  </si>
  <si>
    <t>Srednja trgovska šola Kranj - UKINJENA, DEL Ekonomsko storitveni izobr center Kranj</t>
  </si>
  <si>
    <t>Šolski center Kranj</t>
  </si>
  <si>
    <t>Biotehniški center Naklo</t>
  </si>
  <si>
    <t>Srednja šola Veno Pilon Ajdovščina</t>
  </si>
  <si>
    <t>Gimnazija Jurija Vege Idrija</t>
  </si>
  <si>
    <t>Srednja ekonomska in trgovska šola Nova Gorica - UKINJENA</t>
  </si>
  <si>
    <t>Srednja gostinska in turistična šola Radovljica</t>
  </si>
  <si>
    <t>Srednja šola za gostinstvo in turizem Radenci</t>
  </si>
  <si>
    <t>Srednja šola za oblikovanje in fotografijo Ljubljana</t>
  </si>
  <si>
    <t xml:space="preserve">Lesarska šola Maribor </t>
  </si>
  <si>
    <t>Srednja šola tehniških strok Šiška</t>
  </si>
  <si>
    <t>Biotehniška šola Rakičan</t>
  </si>
  <si>
    <t>Srednja poklicna in tehniška šola Murska Sobota</t>
  </si>
  <si>
    <t>Biotehniška šola Maribor</t>
  </si>
  <si>
    <t>Srednja zdravstvena in kozmetična šola Maribor</t>
  </si>
  <si>
    <t>Izobraževalni center Piramida Maribor</t>
  </si>
  <si>
    <t>Srednja elektro-računalniška šola Maribor</t>
  </si>
  <si>
    <t>Srednja strojna šola Maribor - UKINJENA</t>
  </si>
  <si>
    <t>Tehniški šolski center Maribor</t>
  </si>
  <si>
    <t>Srednja šola za gostinstvo in turizem Maribor</t>
  </si>
  <si>
    <t>Gimnazija in srednja kemijska šola Ruše</t>
  </si>
  <si>
    <t>Šolski center Slovenj Gradec</t>
  </si>
  <si>
    <t>Srednja šola za gostinstvo in turizem Celje</t>
  </si>
  <si>
    <t>Srednja zdravstvena šola Celje</t>
  </si>
  <si>
    <t>Šola za hortikulturo in vizualne umetnosti Celje</t>
  </si>
  <si>
    <t>Srednja šola Zagorje</t>
  </si>
  <si>
    <t>Srednja tehniška in poklicna šola Trbovlje</t>
  </si>
  <si>
    <t>Šolski center Krško - Sevnica</t>
  </si>
  <si>
    <t>Srednja šola Kočevje - UKINJENA</t>
  </si>
  <si>
    <t>Srednja frizerska šola Ljubljana</t>
  </si>
  <si>
    <t>Biotehniški izobraževalni center Ljubljana</t>
  </si>
  <si>
    <t>Srednja šola za farmacijo, kozmetiko in zdravstvo</t>
  </si>
  <si>
    <t>Srednja šola Domžale</t>
  </si>
  <si>
    <t>Srednja šola za gostinstvo in turizem v Ljubljani</t>
  </si>
  <si>
    <t>Srednja gozdarska in lesarska šola Postojna</t>
  </si>
  <si>
    <t>Šolski center Postojna</t>
  </si>
  <si>
    <t>Šolski center Škofja Loka</t>
  </si>
  <si>
    <t>Srednja poklicna in strokovna šola Kranj - DEL Ek-stro.izobraž center Kranj</t>
  </si>
  <si>
    <t>Šola za strojništvo Škofja loka - DEL SC Škofja Loka</t>
  </si>
  <si>
    <t>Srednja gostinska in turistična šola Izola - UKINJENA</t>
  </si>
  <si>
    <t>Srednja tehniška šola Koper</t>
  </si>
  <si>
    <t>II. gimnazija Maribor</t>
  </si>
  <si>
    <t>Gimnazija Ptuj</t>
  </si>
  <si>
    <t>Gimnazija Novo mesto</t>
  </si>
  <si>
    <t>Gimnazija Bežigrad</t>
  </si>
  <si>
    <t>Gimnazija Ledina</t>
  </si>
  <si>
    <t>Gimnazija Vič</t>
  </si>
  <si>
    <t>Gimnazija Kranj</t>
  </si>
  <si>
    <t>Gimnazija Murska Sobota</t>
  </si>
  <si>
    <t>Gimnazija Litija</t>
  </si>
  <si>
    <t>Gimnazija Jožeta Plečnika Ljubljana</t>
  </si>
  <si>
    <t>Gimnazija Brežice</t>
  </si>
  <si>
    <t>Gimnazija Moste</t>
  </si>
  <si>
    <t>Gimnazija Nova Gorica</t>
  </si>
  <si>
    <t>I. gimnazija v Celju</t>
  </si>
  <si>
    <t>Gimnazija Šiška</t>
  </si>
  <si>
    <t>Dvojezična srednja šola Lendava</t>
  </si>
  <si>
    <t>Srednja zdravstvena šola Murska Sobota</t>
  </si>
  <si>
    <t>Ekonomska šola Murska Sobota</t>
  </si>
  <si>
    <t>III. gimnazija Maribor</t>
  </si>
  <si>
    <t>Srednja ekonomska šola Maribor</t>
  </si>
  <si>
    <t>Srednja trgovska šola Maribor</t>
  </si>
  <si>
    <t>Srednja gradbena šola in gimnazija Maribor</t>
  </si>
  <si>
    <t>Prometna šola Maribor</t>
  </si>
  <si>
    <t>Srednja šola Slovenska Bistrica</t>
  </si>
  <si>
    <t>Šolski center Slovenske Konjice</t>
  </si>
  <si>
    <t>Šolski center Rogaška Slatina</t>
  </si>
  <si>
    <t>Gimnazija Celje - Center</t>
  </si>
  <si>
    <t>Ekonomska šola Celje</t>
  </si>
  <si>
    <t>Poslovno-komercialna šola Celje - UKINJENA</t>
  </si>
  <si>
    <t>Ekonomska in trgovska šola Brežice</t>
  </si>
  <si>
    <t>Ekonomska šola Novo mesto</t>
  </si>
  <si>
    <t>Gimnazija in srednja šola Rudolfa Maistra Kamnik</t>
  </si>
  <si>
    <t>Gimnazija in srednja šola Kočevje</t>
  </si>
  <si>
    <t>Elektrotehniško-računalniška strokovna šola in gimnazija Ljubljana</t>
  </si>
  <si>
    <t>Srednja ekonomska šola Ljubljana</t>
  </si>
  <si>
    <t>Ekonomska šola Ljubljana</t>
  </si>
  <si>
    <t>Srednja vzgojiteljska šola in gimnazija Ljubljana</t>
  </si>
  <si>
    <t>Srednja upravno - administrativna šola Ljubljana</t>
  </si>
  <si>
    <t>Srednja trgovska šola Ljubljana</t>
  </si>
  <si>
    <t>Srednja zdravstvena šola Ljubljana</t>
  </si>
  <si>
    <t>Ekonomska gimnazija in srednja šola Radovljica</t>
  </si>
  <si>
    <t>Srednja šola Jesenice</t>
  </si>
  <si>
    <t>Ekonomsko-storitveni izobraževalni center Kranj - UKINJENA</t>
  </si>
  <si>
    <t>Šolski center Srečka Kosovela Sežana</t>
  </si>
  <si>
    <t>Srednja šola Pietro Coppo Izola</t>
  </si>
  <si>
    <t>Srednja ekonomsko - poslovna šola Koper</t>
  </si>
  <si>
    <t>Srednja šola Izola</t>
  </si>
  <si>
    <t>Pomorski in tehniški izobraževalni center Portorož - UKINJEN</t>
  </si>
  <si>
    <t>Gimnazija Franceta Prešerna</t>
  </si>
  <si>
    <t>Gimnazija Jesenice</t>
  </si>
  <si>
    <t>Gimnazija Koper</t>
  </si>
  <si>
    <t>Gimnazija Ormož</t>
  </si>
  <si>
    <t>Gimnazija, elektro in pomorska šola Piran</t>
  </si>
  <si>
    <t>Gimnazija Poljane</t>
  </si>
  <si>
    <t>Gimnazija Šentvid</t>
  </si>
  <si>
    <t>Gimnazija Škofja Loka</t>
  </si>
  <si>
    <t>Gimnazija Tolmin</t>
  </si>
  <si>
    <t>Konservatorij za glasbo in balet Ljubljana</t>
  </si>
  <si>
    <t>Konservatorij za glasbo in balet Maribor</t>
  </si>
  <si>
    <t>Prva gimnazija Maribor</t>
  </si>
  <si>
    <t>Gimnazija Antonio Sema Piran</t>
  </si>
  <si>
    <t>Gimnazija Gian Rinaldo Carli Koper</t>
  </si>
  <si>
    <t>Škofijska gimnazija Vipava</t>
  </si>
  <si>
    <t xml:space="preserve">Zavod sv. Frančiška Saleškega </t>
  </si>
  <si>
    <t>Zavod sv. Stanislava</t>
  </si>
  <si>
    <t>ERUDIO izobraževalni center</t>
  </si>
  <si>
    <t>Zavod Antona Martina Slomška</t>
  </si>
  <si>
    <t>Waldorfska šola Ljubljana</t>
  </si>
  <si>
    <t>Dijaški dom Ivana Cankarja Ljubljana</t>
  </si>
  <si>
    <t>Dijaški dom Bežigrad Ljubljana</t>
  </si>
  <si>
    <t>Dijaški dom Tabor Ljubljana</t>
  </si>
  <si>
    <t>Dijaški dom Vič</t>
  </si>
  <si>
    <t>Dijaški dom Poljane</t>
  </si>
  <si>
    <t>Dijaški dom Celje</t>
  </si>
  <si>
    <t>Dijaški dom Lizike Jančar Maribor</t>
  </si>
  <si>
    <t>Dijaški dom Drava Maribor</t>
  </si>
  <si>
    <t>Dijaški dom Maribor</t>
  </si>
  <si>
    <t>Dijaški dom Ptuj</t>
  </si>
  <si>
    <t>Dijaški dom Murska Sobota</t>
  </si>
  <si>
    <t>Dijaški dom Nova Gorica</t>
  </si>
  <si>
    <t>Dijaški in študentski dom Koper</t>
  </si>
  <si>
    <t xml:space="preserve">Dijaški in študentski dom Novo mesto </t>
  </si>
  <si>
    <t>Dijaški dom Črnomelj</t>
  </si>
  <si>
    <t>CŠOD, Dijaški dom Tolmin</t>
  </si>
  <si>
    <t>Dijaški in študentski dom Kranj</t>
  </si>
  <si>
    <t>Višja strokovna šola za gostinstvo in turizem Bled</t>
  </si>
  <si>
    <t>Višja strokovna šola za gostinstvo in turizem Maribor</t>
  </si>
  <si>
    <t>DOBA Maribor</t>
  </si>
  <si>
    <t>IAM - VSŠ za multimedije Ljubljana</t>
  </si>
  <si>
    <t>IME ŠOLE</t>
  </si>
  <si>
    <t>ZAP.ŠT.</t>
  </si>
  <si>
    <t>Zap.Št.</t>
  </si>
  <si>
    <t>REAL PL</t>
  </si>
  <si>
    <t>Zap.št.</t>
  </si>
  <si>
    <t>OŠ</t>
  </si>
  <si>
    <t>SŠ MOFAS</t>
  </si>
  <si>
    <t>DD MOFAS</t>
  </si>
  <si>
    <t>SŠ DRUGO</t>
  </si>
  <si>
    <t>VSŠ MOFAS</t>
  </si>
  <si>
    <t>VSŠ SKUPAJ</t>
  </si>
  <si>
    <t>JS SKUPAJ</t>
  </si>
  <si>
    <t>PRIDOBITNA</t>
  </si>
  <si>
    <t>JZ SKUPAJ</t>
  </si>
  <si>
    <r>
      <t>IX. NETO ZADOLŽEVANJE</t>
    </r>
    <r>
      <rPr>
        <b/>
        <sz val="9"/>
        <rFont val="Arial"/>
        <family val="2"/>
        <charset val="238"/>
      </rPr>
      <t xml:space="preserve"> (VII.-VIII.)</t>
    </r>
  </si>
  <si>
    <t>- odpisi drobnega inventarja</t>
  </si>
  <si>
    <t>Vir sredstev</t>
  </si>
  <si>
    <t>Znesek</t>
  </si>
  <si>
    <t>Delež v %</t>
  </si>
  <si>
    <t>tržna dejavnost</t>
  </si>
  <si>
    <t>presežek preteklih let (razlika do ZR)</t>
  </si>
  <si>
    <t>Povprečni plačni razred DM</t>
  </si>
  <si>
    <t>Program mednarodne mature in šole</t>
  </si>
  <si>
    <t>OBRN (Priloga1)</t>
  </si>
  <si>
    <t>DT (Priloga2)</t>
  </si>
  <si>
    <t>Tekoče vzdrževanje ter Poslovne najemnine in zakupnine (Konto 4025 in 4026)</t>
  </si>
  <si>
    <t>KONTROLA 1</t>
  </si>
  <si>
    <t>RAZLIKA v %</t>
  </si>
  <si>
    <t>OPOZORILO</t>
  </si>
  <si>
    <t>OBRAZLOŽITEV:</t>
  </si>
  <si>
    <t>KONTROLA 2</t>
  </si>
  <si>
    <t>Transferni prihodki od Ministrstva za izobraževanje, znanost in šport za dejavnost javne službe - financiranje na dijaka/študenta in Program mednarodne mature in šole (Konto 7400) - SŠ</t>
  </si>
  <si>
    <t>Transferni prihodki od Ministrstva za izobraževanje, znanost in šport za dejavnost javne službe - financiranje na dijaka/študenta (Konto 7400) - DD</t>
  </si>
  <si>
    <t>Transferni prihodki od Ministrstva za izobraževanje, znanost in šport za dejavnost javne službe - financiranje na dijaka/študenta (Konto 7400) - VSŠ</t>
  </si>
  <si>
    <t>KONTROLA PREJETIH SREDSTEV PO SKLEPU od MIZŠ</t>
  </si>
  <si>
    <t>KONTROLA 3</t>
  </si>
  <si>
    <t>KONTROLA PRIDOBITNE DEJAVNOSTI PO OBRN</t>
  </si>
  <si>
    <t>KONTROLA 4</t>
  </si>
  <si>
    <t>Količina</t>
  </si>
  <si>
    <t>Cena z DDV</t>
  </si>
  <si>
    <t>Znesek v EUR</t>
  </si>
  <si>
    <t>drugo</t>
  </si>
  <si>
    <t>Struktura sredstev v % po virih:</t>
  </si>
  <si>
    <t>Zap. št.</t>
  </si>
  <si>
    <t>Kontrola:</t>
  </si>
  <si>
    <t>OPREMA</t>
  </si>
  <si>
    <t>INVESTICIJE</t>
  </si>
  <si>
    <t>MIZŠ transferni prihodki za investicije</t>
  </si>
  <si>
    <t>Investicijski odhodki (KT420) + Investicijski odhodki iz naslova prodaje blaga in storitev na trgu DT Priloga2</t>
  </si>
  <si>
    <t>Seštevek investicijskih odhodkov (Priloga3)</t>
  </si>
  <si>
    <t>ZNESEK</t>
  </si>
  <si>
    <t>KONTROLA UJEMANJA S PRILOGO 2</t>
  </si>
  <si>
    <t>KONTROLA IZDATKOV ZA STROŠKE DELA</t>
  </si>
  <si>
    <t>KONTROLA 5</t>
  </si>
  <si>
    <t>Stroški dela</t>
  </si>
  <si>
    <t>Plače in drugi izdatki zaposlenim ter Prispevki za socialno varnost</t>
  </si>
  <si>
    <t>pomočnik ravnatelja VII/2</t>
  </si>
  <si>
    <t>učitelj VII/1</t>
  </si>
  <si>
    <t>učitelj VII/2</t>
  </si>
  <si>
    <t>svetovalni delavec VII/2</t>
  </si>
  <si>
    <t>vzgojitelj VII/2</t>
  </si>
  <si>
    <t>knjižničar VII/2</t>
  </si>
  <si>
    <t>učitelj praktičnega pouka VII/1</t>
  </si>
  <si>
    <t>učitelj praktičnega pouka VII/2</t>
  </si>
  <si>
    <t>učitelj praktičnega pouka VI</t>
  </si>
  <si>
    <t>organizator praktičnega pouka VI</t>
  </si>
  <si>
    <t>organizator praktičnega izobraževanja v delovnem procesu VI</t>
  </si>
  <si>
    <t>vodja posestva VI</t>
  </si>
  <si>
    <t>učitelj praktičnega pouka V</t>
  </si>
  <si>
    <t>laborant III</t>
  </si>
  <si>
    <t>računovodja VI</t>
  </si>
  <si>
    <t>administrator V</t>
  </si>
  <si>
    <t>vzdrževalec računalniške opreme VII/1</t>
  </si>
  <si>
    <t>tehnični delavec-vzdrževalec učne tehnologije V</t>
  </si>
  <si>
    <t>tehnični delavec-vzdrževalec učne tehnologije IV</t>
  </si>
  <si>
    <t>hišnik IV</t>
  </si>
  <si>
    <t>čistilec II</t>
  </si>
  <si>
    <t>varnostnik V</t>
  </si>
  <si>
    <t>perica II</t>
  </si>
  <si>
    <t>vratar III</t>
  </si>
  <si>
    <t>predavatelj višje strokovne šole VII/2</t>
  </si>
  <si>
    <t>organizator praktičnega izobraževanja VII/2</t>
  </si>
  <si>
    <t>inštruktor VII/2</t>
  </si>
  <si>
    <t>laborant VI</t>
  </si>
  <si>
    <t>referent VI (za študijske in študentske zadeve)</t>
  </si>
  <si>
    <t>vzdrževalec učne tehnologije V</t>
  </si>
  <si>
    <t>1. Državni proračun</t>
  </si>
  <si>
    <t>2. Proračun občin</t>
  </si>
  <si>
    <t>3. ZZZS in ZPIZ</t>
  </si>
  <si>
    <t>5. Sredstva od prodaje blaga in storitev na trgu</t>
  </si>
  <si>
    <t>6. Nejavna sredstva za opravljanje javne službe in sredstva prejetih donacij</t>
  </si>
  <si>
    <t>7. Sredstva Evropske unije ali drugih mednarodnih virov, vključno s sredstvi sofinanciranja iz državnega proračuna</t>
  </si>
  <si>
    <t>10. Sredstva za zaposlene na podlagi Zakona o ukrepih za odpravo posledic žleda med 30. januarjem in 10. februarjem 2014 (Uradni list RS, št. 17/14)</t>
  </si>
  <si>
    <t>ŠIFRANTI</t>
  </si>
  <si>
    <t>D</t>
  </si>
  <si>
    <t>Zaposleni v deležu po DM
(izbor iz šifranta oz. ročni vnos, delovna mesta se vnaša brez nazivov)</t>
  </si>
  <si>
    <t>Razvrstititev v skladu z uredbo
(izbor iz šifranta)</t>
  </si>
  <si>
    <t xml:space="preserve">Vir financiranja </t>
  </si>
  <si>
    <t>Dovoljeno ali ocenjeno število zaposlenih na dan 1. januarja naslednjega leta</t>
  </si>
  <si>
    <t>Število zaposlenih na dan 1. januarja tekočega leta</t>
  </si>
  <si>
    <t xml:space="preserve">Skupno število vseh zaposlenih (od 1. do 10. točke) </t>
  </si>
  <si>
    <t xml:space="preserve">Skupno število zaposlenih pod točkami 1, 2, 3 in 4 </t>
  </si>
  <si>
    <t>Skupno število zaposlenih pod točkami 5, 6, 7, 8, 9 in 10</t>
  </si>
  <si>
    <t>*podatki se sami napolnijo iz vnosov v kadrovski načrt</t>
  </si>
  <si>
    <t>FN - Priloga 2</t>
  </si>
  <si>
    <t>FN - Priloga 1</t>
  </si>
  <si>
    <t>1.1. Javna služba MIZŠ - financiranje po metodologiji</t>
  </si>
  <si>
    <t>Transferni prihodki od Ministrstva za izobraževanje, znanost in šport za dejavnost javne službe - financiranje po metodologiji</t>
  </si>
  <si>
    <t>XI. VIRI FINANCIRANJA NEGATIVNE RAZLIKE POD X.:</t>
  </si>
  <si>
    <t>IV. Viri financiranja razlike pod III.:</t>
  </si>
  <si>
    <t>Kritje negativnega izida za leto 2017</t>
  </si>
  <si>
    <t>KONTROLA KRITJA NEGATIVNEGA IZIDA PO OBRN (PRILOGA 1)</t>
  </si>
  <si>
    <t>KONTROLA KRITJA NEGATIVNEGA IZIDA PO DT (PRILOGA 2)</t>
  </si>
  <si>
    <t>KONTROLA 6</t>
  </si>
  <si>
    <t>Osnovno šolsko izobraž.</t>
  </si>
  <si>
    <t>Programi VSŠ, financirani po metodolog.na študenta</t>
  </si>
  <si>
    <t>Plač. Skup.
(B/D/J)
(izbor iz šifranta)</t>
  </si>
  <si>
    <t>FN - Priloga 3</t>
  </si>
  <si>
    <t>FN - Priloga 4</t>
  </si>
  <si>
    <t>Drugi  transferni prihodki za tekočo porabo od Ministrstva za izobraževanje, znanost in šport</t>
  </si>
  <si>
    <r>
      <t>4. Amortizacija</t>
    </r>
    <r>
      <rPr>
        <i/>
        <sz val="11"/>
        <color indexed="10"/>
        <rFont val="Arial Narrow"/>
        <family val="2"/>
        <charset val="238"/>
      </rPr>
      <t xml:space="preserve"> </t>
    </r>
  </si>
  <si>
    <t>FN - Priloga 4a*</t>
  </si>
  <si>
    <t>Oprema iz tekočih sredstev mofas SŠ/DD</t>
  </si>
  <si>
    <t>Drugi nameni / dejavnost SŠ in DD (ki niso v metodologiji financiranja)</t>
  </si>
  <si>
    <t>Drugi nameni / dejavnost  VSŠ  (ki niso v metodologiji financiranja)</t>
  </si>
  <si>
    <t>4. Druga javna sredstva za opravljanje javne službe (npr. takse, pristojbine, koncesnine, RTV-prispevek)</t>
  </si>
  <si>
    <t>8. Sredstva ZZZS za zdravnike pripravnike in specializante, zdravstvene delavce pripravnike, zdravstvene sodelavce pripravnike; sredstva raziskovalnih projektov in programov ter sredstva za projekte in programe, namenjene internacionalizaciji ter kakovosti izobraževanja in znanosti (namenska sredstva)</t>
  </si>
  <si>
    <t>9. Sredstva iz sistema javnih del</t>
  </si>
  <si>
    <t>Načrtovanje odhodkov na pridobitni dejavnosti</t>
  </si>
  <si>
    <t>Poslovni izid na pridobitni dejavnosti - stopnja dobičkonostnosti</t>
  </si>
  <si>
    <t>Poslovni izid na pridobitni dejavnosti - kontrola negativnega izida</t>
  </si>
  <si>
    <t>Metodologija financiranja SŠ</t>
  </si>
  <si>
    <t>Metodologija financiranja DD</t>
  </si>
  <si>
    <t>Utemeljitev nujnosti nakupa opreme iz sredstev metodologije financiranja SŠ in DD:</t>
  </si>
  <si>
    <t>FN</t>
  </si>
  <si>
    <t>KONTROLA IZDATKOV ZA VZDRŽEVANJE IN NAJEMNINE NA JAVNI SLUŽBI</t>
  </si>
  <si>
    <t>storitve, povezane z vzdrževanjem objektov in najemnine in material za tekoče vzdrževanje sredstev</t>
  </si>
  <si>
    <t>8. Sredstva ZZZS za zdravnike pripravnike in specializante…</t>
  </si>
  <si>
    <t>*Pod preglednico za načrt opreme je še preglednica za investicije, pomaknite se do konca in izpolnite obe.</t>
  </si>
  <si>
    <r>
      <t xml:space="preserve">Indeks 
</t>
    </r>
    <r>
      <rPr>
        <vertAlign val="subscript"/>
        <sz val="8"/>
        <rFont val="Arial Narrow"/>
        <family val="2"/>
        <charset val="238"/>
      </rPr>
      <t>2018/2017</t>
    </r>
  </si>
  <si>
    <t>tajnik VIZ VI</t>
  </si>
  <si>
    <t>Kritje negativnega izida za leto 2018</t>
  </si>
  <si>
    <t xml:space="preserve">Javna služba zavoda  </t>
  </si>
  <si>
    <t xml:space="preserve">Pridobitna dejavnost zavoda </t>
  </si>
  <si>
    <t>JAVNI ZAVOD - SKUPAJ</t>
  </si>
  <si>
    <r>
      <rPr>
        <b/>
        <sz val="12"/>
        <color theme="1"/>
        <rFont val="Arial Narrow"/>
        <family val="2"/>
        <charset val="238"/>
      </rPr>
      <t>OBRAZEC ZA PRIPRAVO KADROVSKEGA NAČRTA ZA LETO 2019</t>
    </r>
    <r>
      <rPr>
        <b/>
        <sz val="14"/>
        <color theme="1"/>
        <rFont val="Arial Narrow"/>
        <family val="2"/>
        <charset val="238"/>
      </rPr>
      <t xml:space="preserve"> </t>
    </r>
    <r>
      <rPr>
        <sz val="11"/>
        <color theme="1"/>
        <rFont val="Arial Narrow"/>
        <family val="2"/>
        <charset val="238"/>
      </rPr>
      <t xml:space="preserve">(Vir: Priloga 1 k Uredbi o načinu priprave kadrovskih načrtov posrednih uporabnikov proračuna in metodologiji spremljanja njihovega izvajanja za leti 2018 in 2019)                                                                                  </t>
    </r>
    <r>
      <rPr>
        <b/>
        <sz val="14"/>
        <color theme="1"/>
        <rFont val="Arial Narrow"/>
        <family val="2"/>
        <charset val="238"/>
      </rPr>
      <t xml:space="preserve">    </t>
    </r>
  </si>
  <si>
    <t>Obrazložitve h kadrovskemu načrtu za leto 2019</t>
  </si>
  <si>
    <t>KADROVSKI NAČRT ZA LETO 2019</t>
  </si>
  <si>
    <t>Obdobje: 
1. 1. 2019/ 
1. 1. 2020
(izbor iz šifranta)</t>
  </si>
  <si>
    <t>Načrt  prihodkov in odhodkov po obračunskem načelu za leto 2019 (v EUR)</t>
  </si>
  <si>
    <t>Realizacija 2018</t>
  </si>
  <si>
    <t>Načrt 2019</t>
  </si>
  <si>
    <t>Javna služba zavoda  v letu 2019</t>
  </si>
  <si>
    <t>Pridobitna dejavnost zavoda 2019</t>
  </si>
  <si>
    <t>JAVNI ZAVOD - SKUPAJ - 2019</t>
  </si>
  <si>
    <t>Načrt  prihodkov in odhodkov po denarnem toku za leto 2019 (v EUR)</t>
  </si>
  <si>
    <t>Datum potrditve Finančnega načrta za leto 2019 na svetu zavoda</t>
  </si>
  <si>
    <t>Obrazložitev finančnega načrta za leto 2019</t>
  </si>
  <si>
    <t>Ostale obrazložitve finančnega načrta za leto 2019</t>
  </si>
  <si>
    <t>Načrt nakupa opreme in investicije v letu 2019</t>
  </si>
  <si>
    <r>
      <t>Vir sredstev -</t>
    </r>
    <r>
      <rPr>
        <b/>
        <sz val="11"/>
        <color rgb="FFFF0000"/>
        <rFont val="Arial Narrow"/>
        <family val="2"/>
        <charset val="238"/>
      </rPr>
      <t xml:space="preserve"> oprema</t>
    </r>
  </si>
  <si>
    <r>
      <t>Vir sredstev -</t>
    </r>
    <r>
      <rPr>
        <b/>
        <sz val="11"/>
        <color rgb="FFFF0000"/>
        <rFont val="Arial Narrow"/>
        <family val="2"/>
        <charset val="238"/>
      </rPr>
      <t xml:space="preserve"> investicije</t>
    </r>
  </si>
  <si>
    <t xml:space="preserve">Naziv opreme/osnovnega sredstva 
</t>
  </si>
  <si>
    <t>EKONOMSKA ŠOLA MURSKA SOBOTA, NORŠINSKA ULICA 13, 9000 MURSKA SOBOTA</t>
  </si>
  <si>
    <t>Tanja Kutoš</t>
  </si>
  <si>
    <t>dr. Beno Klemenčič</t>
  </si>
  <si>
    <t>1.</t>
  </si>
  <si>
    <t>SSD disk 120GB+nosilec za vgradnjo v namizni računalmik</t>
  </si>
  <si>
    <t>2.</t>
  </si>
  <si>
    <t>3.</t>
  </si>
  <si>
    <t>4.</t>
  </si>
  <si>
    <t>5.</t>
  </si>
  <si>
    <t>6.</t>
  </si>
  <si>
    <t>7.</t>
  </si>
  <si>
    <t>8.</t>
  </si>
  <si>
    <t>9.</t>
  </si>
  <si>
    <t>10.</t>
  </si>
  <si>
    <t>Čitalec črtne kode</t>
  </si>
  <si>
    <t>Huawei P20</t>
  </si>
  <si>
    <t>3-osni stabilizator za mobilne telefone</t>
  </si>
  <si>
    <t>3D VR očala</t>
  </si>
  <si>
    <t>Namizni računalnik tip2</t>
  </si>
  <si>
    <t>Prenosni računalnik tip2</t>
  </si>
  <si>
    <t>Monitor tip 2-23, 8"</t>
  </si>
  <si>
    <t>Monitor tip 3, 27"</t>
  </si>
  <si>
    <t>11.</t>
  </si>
  <si>
    <t>12.</t>
  </si>
  <si>
    <t>13.</t>
  </si>
  <si>
    <t>14.</t>
  </si>
  <si>
    <t>15.</t>
  </si>
  <si>
    <t>16.</t>
  </si>
  <si>
    <t>17.</t>
  </si>
  <si>
    <t>Tablični računalnik tip2</t>
  </si>
  <si>
    <t>Projektor Epson EB-108</t>
  </si>
  <si>
    <t>Učila KEM</t>
  </si>
  <si>
    <t>Učila BIO</t>
  </si>
  <si>
    <t>Učila FIZ</t>
  </si>
  <si>
    <t>Fotokopirni stroj</t>
  </si>
  <si>
    <t>Mešalna miza Dynacord Power mate 1600-3</t>
  </si>
  <si>
    <t>Traktor za košnjo trave</t>
  </si>
  <si>
    <t>Pri pripravi kadrovskega načrta za leto 2019 smo z 1.1.2019 upoštevali veljavne plačne razrede zaposlenih. S 1.1.2020 smo upoštevali višji plačne zarede in sicer prvo povečanje s 1.9.2019 in drugo povečanje s 1.11.2019. Na področju srednješolskega izobraževanja planiramo enako število zaposlenih. V primeru, da vsem zaposlenim nebi mogli zagotoviti dopolnjevanja učnih obvez na drugih zavodih, pa bi se lahko obseg zaposlenih zmanjašla od 3,5 do 6 delavcev. Zaenkrat tega ne moremo točno predvideti, ker še ni vpisa v prve letnike in tudi na drugih zavodih še ne morejo točno planirati potrebo po delavcih. Na višji strokovni šoli se planirata s 1.10.2019 dva presežna delavca zaradi ukinitve izvajanja programa računovodja.</t>
  </si>
  <si>
    <t>Iz sredstev financiranja po metodologiji SŠ na dijaka ne planiramo nobenih nabav in investicij. Planiramo pa nabavo iz naslova projekta SIO 2020 v katerag smo vključeni. Del nabave planiramo v primeru, da bi dobili od MIZŠ sredstva po sklepu o sofinaciranju za srednje šole, tako kot je to bilo izvedeno v preteklih dveh letih. V primeru, da ne bi dobili sredstev po sklepu o sofinaciranju opreme za srednje šole ne moremo izvesti nobene planirane nabave v letu 2019.</t>
  </si>
  <si>
    <t>NIMAMO VIRA ZA KRITJE PRESEŽKA ODHODKOV NAD PRIHODKI</t>
  </si>
  <si>
    <t>82357,02, ZA RAZLIKO  PRESEŽKA ODHODKOV NAD PRIHODKI V VIŠINI 30.854,98 NIMAMO VIRA ZA KRITJE</t>
  </si>
  <si>
    <t>Pri pripravi finančnega načrta za leto 2019 smo upoštevali izhodišča in navodila za pripravo programa dela, kadrovskega in finančnega načrta, ki smo ga prejeli od ministrstva. Pri pripravi finančnega načrta za leto 2019 smo pri prihodki upoštevali:                                                                                                                                                                                    1. Sklep o zagotavljanju proračunskih sredstev za programe srednjega šolstva in višješolske programe za  obdobje od 1.12.2018 do 30.11.2019.                                                                                                                                                       3. Število vpisanih odraslih v srednješolsko izobraževanje in vpisane študente v višješolsko izobraževanje.                                                                                                                     
  4. Prihodke iz naslova tržnih dejavnosti na podlagi sklenjenih pogodb za oddajo poslovnih prostorov in telovadnice, ter predvidene prihodke iz naslova prodaje v mini trgovini Ekonomat.                                                                                                                                                                                                                                                                            Pri odhodkih pri pripravi finančnega načrta smo upoštevali:                                                                                                                                                                                                  1. Maso za plače januar 2019, povečano za delovno dobo, napredovanje v plačne razrede in nazive v letu 2019, ter dodatna povišanja s 1.9.2019 za 1 plačni razred za tiste zaposlene, ki bodo razrednika in dodatno povečanje za plačne razred za zaposlene s 1.11.2019.   
2. Povišanje minimalne plače s 1.1.2019.                                                                                              
 3. Jubilejne nagrade (3 krat za 10 let delovne dobe in 1 krat za 20 let delovne dobe in 3 krat za 30 let delovne dobe).                                                                                                                                                          4. Regres za letni dopust za leto 2019 za vse zaposlene v višini minimalne plače v znesku 886,63 EUR bruto.                                                                                                                                  
 5. Premije kolektivnega dodatnega pokojninskega zavarovanja za javne uslužbence za leto  2019 v skladu  Sklepom o uskladitvi minimalne premije kolektivnega dodatnega pokojninskega zavarovanja za javne uslužbence objavljene dne 21.12.2018.
6. Odpravnino za tehnološke presežke v višini 14.595,11 EUR.
V letu 2019 planiramo za srednješolsko izobraževanje  presežek odhodkov nad prihodki v višini 245.077 €. Predviden obseg sredstev za financiranje izobraževalnih programov srednjega šolstva za obdobje od 1.12.2018 do 30.11.2019 je 872.388 €. Za stroške dela, kljub temu da že 14 delavcev dopolnjujejo svojo obvezo na drugih zavodih nam še vedno na  letni ravni samo za stroške dela primanjkuje 143.280 €. Na višji stroške dela bodo v letu 2019 poleg napredovanja v plačne razrede in nazive občutno vplivala trikratna povišanja  povišanja plač in sicer prvič za 1 plačni razred s 1.1..2019, potem še za en plačni razred s 1.9.2019 za tiste delavce, ki bodo razrednike in še 1.11.2019 povišanje plač za 1 plani razred za vse zapslene, razen tiste, ki so uvrščeni do 27. plačnega razreda. Samo pri prvem povečanju plačni razredov so se nam stroški za maso plač v januarju 2019 v primerjavi s  s decembrom 2018 povišali za 7.277,26 EUR. Samo, če upoštevamo januarsko povečanje plač, bi tole na letni ravni pomenili višje stroške dela za 87.327,12 EUR. Upoštevati pa moremo, da bodo stroške dela še dosti višji, saj imamo v letu 2019 s 1.11.2019 še povišanje plač za vse zaposlene, s 1.9.2019 povišanje plač za 1 plačni razred za tiste zaposlene, ki so razredniki, to pomeni za 14 zaposlenih. Vsa delovna mesta imamo zasedena v skladu s normativi, ampak način financiranja  na dijaka nam žal že nekaj let ne pokriva niti stroškov dela. Presežek odhodkov na prihodki smo do sedaj pokrivali iz presežka prihodkov nad odhodki iz preteklih let, v letu 2018 smo v celoti porabili presežek prihodkov nad odhodki preteklih let in izkazali izgubo tekpčega leta v višini 30.854,98 EUR. Zavod tako več ne razpolaga z viri za kritje negativnega poslovnega izzida. Vse prihodke, ki jih ustvarimo na trgu moramo že enkaj let porabljati za pokrivanje stroškov javne službe, ki je na primarna dejavnst, saj na Ministrstvo za šolstvo in izobraževanje žal ne zagotavlja dovolj sredstev za pokritje stroškov dela in materialnih stroškov. Materialne stroške znižujemo že od leta 2014 in smo najverjetneje dosegli minumum teh stroškov. Glavnino stroškov, kar 80,42 % predstavljajo stroški dela, ki se iz leta v leto povečujejo in na katere nimamo vpliva. Ministrstvo pa nam žal ne zagotovi pokritje niti teh. Poleg primanjkljaja za financiranje  stroškov dela na področju javne službe nam primanjkuje javna sredstva še za kritje stroškov materiala  v višini 51.477  € in stroškov storitev v višini 48.822 €. Za kritje presežek odhodkov nad prihodki na javni službi potrebujemo dodatna sredstva v višini 245.077 € saj v nasprotnem primeru ne moremo opravljati več javne službe. 
V letu 2019 planiramo na področju višješolskega izobraževanja presežek odhodkov nad prihodki v višini 252.419 €. Predviden obseg sredstev za financiranje višješolskih programov je za leto 2019 265.706 € in se je v primerjavi z letom 2018 zmanjšal za 97.566 €. Tako nam tudi letos na področju višješolskega izobraževanja za stroške dela na letni ravni primanjkuje 161.287 €, kljub temu, da imamo v letu 2019 do aprila  eno delavko na porodniškem dopustu. Za stroške materiala in storitev nam na letni ravni primanjkuje 91.131 €.
Tudi s opravljanjem ostalih dejavnosti, kot so izobraževanje odraslih na srednji šoli, izobraževanje izrednih študentov na višji šoli in s oddajanjem poslovnih prostorov več ne uspemo ustvari dovolj prihodkov, da bi lahko pokrivali stroške teh dejavnosti in še v celoti pokrivali stroške javne službe. Že od leta 2014 znižujemo stroške dela, kjer smo prvič ugotovili 7 presežnih delavcev v celoti in dva delavca za 50 %. V letu 2015 smo ugotovili 1 presežnega delavca, v letu 2017 1 presežnega delavca in za leto 2019  spet planiramo zmanjšanje za 2 delavca na višji strokovni šoli in za 3,5 do 6 delavca za srednji šoli, če ne bodo več uspeli zagotoviti dopolnjevanj na drugih javnih zavodih.  Stroške materiala in storitev prav tako znižujemo vsako leto, tudi v letu 2018 smo znižali stroške še pod planirano v letu 2018. Čeprav pa nam po drugi strani ugotavljanje presežnih delavcev že od leta 2014 povišuje odvetniške in sodne stroške, ki so v skupni višini presegli že 80.000 €, ki smo jih morali kriti iz lastnih sredstev. Pri razmejevanju stroškov na izobraževalni program financiran po metodologiji na dijaka in programe VSŠ financirane po metodologiji na študenta smo upoštevali tam, kje ni mogoče neposredno razmejevanje stroškov, kvadraturo zgradbe, kjer se izvajajo posamezni programi. Pri razmejevanju stroškov na dejavnosti SŠ in DD, dejavnosti VSŠ ki niso v metodologiji financiranja  smo pri razmejevanju posrednih stroškov upoštevali število odraslih in število izrednih študentov. Pri razmejevanju posrednih stroškov na tržno dejavnost smo pri oddajanju telovadnice upoštevali kvadraturo telovadnice, pri ostalih prihodkih ustvarjenih na trgu smo upoštevali ključ delež prihodkov ustvarjenih na trgu v celotnih prihodkih zavoda.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</si>
</sst>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yyyy;@"/>
    <numFmt numFmtId="165" formatCode="d/m/yy;@"/>
    <numFmt numFmtId="166" formatCode="_-* #,##0.00\ &quot;SIT&quot;_-;\-* #,##0.00\ &quot;SIT&quot;_-;_-* &quot;-&quot;??\ &quot;SIT&quot;_-;_-@_-"/>
    <numFmt numFmtId="167" formatCode="#,##0\ &quot;€&quot;"/>
    <numFmt numFmtId="168" formatCode="#,##0.0000"/>
  </numFmts>
  <fonts count="85" x14ac:knownFonts="1">
    <font>
      <sz val="11"/>
      <color theme="1"/>
      <name val="Calibri"/>
      <family val="2"/>
      <charset val="238"/>
      <scheme val="minor"/>
    </font>
    <font>
      <sz val="11"/>
      <color indexed="8"/>
      <name val="Calibri"/>
      <family val="2"/>
      <charset val="238"/>
    </font>
    <font>
      <sz val="14"/>
      <name val="Arial Narrow"/>
      <family val="2"/>
      <charset val="238"/>
    </font>
    <font>
      <sz val="12"/>
      <name val="Arial Narrow"/>
      <family val="2"/>
      <charset val="238"/>
    </font>
    <font>
      <sz val="8"/>
      <name val="Arial Narrow"/>
      <family val="2"/>
      <charset val="238"/>
    </font>
    <font>
      <b/>
      <sz val="14"/>
      <name val="Arial Narrow"/>
      <family val="2"/>
      <charset val="238"/>
    </font>
    <font>
      <sz val="11"/>
      <name val="Arial Narrow"/>
      <family val="2"/>
      <charset val="238"/>
    </font>
    <font>
      <b/>
      <sz val="11"/>
      <name val="Arial Narrow"/>
      <family val="2"/>
      <charset val="238"/>
    </font>
    <font>
      <vertAlign val="subscript"/>
      <sz val="8"/>
      <name val="Arial Narrow"/>
      <family val="2"/>
      <charset val="238"/>
    </font>
    <font>
      <b/>
      <i/>
      <sz val="9"/>
      <name val="Arial Narrow"/>
      <family val="2"/>
      <charset val="238"/>
    </font>
    <font>
      <b/>
      <sz val="10"/>
      <name val="Arial Narrow"/>
      <family val="2"/>
      <charset val="238"/>
    </font>
    <font>
      <sz val="10"/>
      <name val="Arial Narrow"/>
      <family val="2"/>
      <charset val="238"/>
    </font>
    <font>
      <sz val="11"/>
      <color indexed="12"/>
      <name val="Arial Narrow"/>
      <family val="2"/>
      <charset val="238"/>
    </font>
    <font>
      <b/>
      <sz val="11"/>
      <color indexed="12"/>
      <name val="Arial Narrow"/>
      <family val="2"/>
      <charset val="238"/>
    </font>
    <font>
      <sz val="11"/>
      <color indexed="10"/>
      <name val="Arial Narrow"/>
      <family val="2"/>
      <charset val="238"/>
    </font>
    <font>
      <i/>
      <sz val="11"/>
      <name val="Arial Narrow"/>
      <family val="2"/>
      <charset val="238"/>
    </font>
    <font>
      <sz val="8"/>
      <color indexed="10"/>
      <name val="Arial Narrow"/>
      <family val="2"/>
      <charset val="238"/>
    </font>
    <font>
      <b/>
      <sz val="10"/>
      <color indexed="10"/>
      <name val="Arial Narrow"/>
      <family val="2"/>
      <charset val="238"/>
    </font>
    <font>
      <b/>
      <sz val="11"/>
      <color indexed="8"/>
      <name val="Arial Narrow"/>
      <family val="2"/>
      <charset val="238"/>
    </font>
    <font>
      <b/>
      <sz val="12"/>
      <name val="Arial Narrow"/>
      <family val="2"/>
      <charset val="238"/>
    </font>
    <font>
      <sz val="10"/>
      <name val="Arial"/>
      <family val="2"/>
      <charset val="238"/>
    </font>
    <font>
      <u/>
      <sz val="10"/>
      <color indexed="10"/>
      <name val="Arial Narrow"/>
      <family val="2"/>
      <charset val="238"/>
    </font>
    <font>
      <b/>
      <u/>
      <sz val="10"/>
      <color indexed="10"/>
      <name val="Arial Narrow"/>
      <family val="2"/>
      <charset val="238"/>
    </font>
    <font>
      <b/>
      <u/>
      <sz val="12"/>
      <color indexed="10"/>
      <name val="Arial Narrow"/>
      <family val="2"/>
      <charset val="238"/>
    </font>
    <font>
      <b/>
      <u/>
      <sz val="14"/>
      <color indexed="10"/>
      <name val="Arial Narrow"/>
      <family val="2"/>
      <charset val="238"/>
    </font>
    <font>
      <b/>
      <u/>
      <sz val="16"/>
      <color indexed="10"/>
      <name val="Arial Narrow"/>
      <family val="2"/>
      <charset val="238"/>
    </font>
    <font>
      <sz val="12"/>
      <name val="Arial"/>
      <family val="2"/>
      <charset val="238"/>
    </font>
    <font>
      <b/>
      <sz val="11"/>
      <name val="Arial"/>
      <family val="2"/>
      <charset val="238"/>
    </font>
    <font>
      <sz val="11"/>
      <name val="Arial"/>
      <family val="2"/>
      <charset val="238"/>
    </font>
    <font>
      <sz val="10"/>
      <color indexed="8"/>
      <name val="Arial"/>
      <family val="2"/>
      <charset val="238"/>
    </font>
    <font>
      <b/>
      <sz val="9"/>
      <name val="Arial Narrow"/>
      <family val="2"/>
      <charset val="238"/>
    </font>
    <font>
      <sz val="9"/>
      <name val="Arial Narrow"/>
      <family val="2"/>
      <charset val="238"/>
    </font>
    <font>
      <b/>
      <sz val="9"/>
      <color indexed="8"/>
      <name val="Arial Narrow"/>
      <family val="2"/>
      <charset val="238"/>
    </font>
    <font>
      <sz val="9"/>
      <name val="Arial"/>
      <family val="2"/>
      <charset val="238"/>
    </font>
    <font>
      <b/>
      <sz val="9"/>
      <name val="Arial"/>
      <family val="2"/>
      <charset val="238"/>
    </font>
    <font>
      <sz val="9"/>
      <color indexed="81"/>
      <name val="Tahoma"/>
      <family val="2"/>
      <charset val="238"/>
    </font>
    <font>
      <sz val="10"/>
      <name val="Tahoma"/>
      <family val="2"/>
      <charset val="238"/>
    </font>
    <font>
      <sz val="11"/>
      <color theme="1"/>
      <name val="Calibri"/>
      <family val="2"/>
      <charset val="238"/>
      <scheme val="minor"/>
    </font>
    <font>
      <b/>
      <sz val="11"/>
      <color theme="1"/>
      <name val="Calibri"/>
      <family val="2"/>
      <charset val="238"/>
      <scheme val="minor"/>
    </font>
    <font>
      <b/>
      <sz val="11"/>
      <color theme="3"/>
      <name val="Arial Narrow"/>
      <family val="2"/>
      <charset val="238"/>
    </font>
    <font>
      <b/>
      <sz val="10"/>
      <color theme="3"/>
      <name val="Arial Narrow"/>
      <family val="2"/>
      <charset val="238"/>
    </font>
    <font>
      <sz val="10"/>
      <color theme="3"/>
      <name val="Arial Narrow"/>
      <family val="2"/>
      <charset val="238"/>
    </font>
    <font>
      <sz val="11"/>
      <color theme="3"/>
      <name val="Arial Narrow"/>
      <family val="2"/>
      <charset val="238"/>
    </font>
    <font>
      <b/>
      <sz val="11"/>
      <color rgb="FFFF0000"/>
      <name val="Arial Narrow"/>
      <family val="2"/>
      <charset val="238"/>
    </font>
    <font>
      <sz val="11"/>
      <color rgb="FFFF0000"/>
      <name val="Arial Narrow"/>
      <family val="2"/>
      <charset val="238"/>
    </font>
    <font>
      <sz val="11"/>
      <color theme="1"/>
      <name val="Arial Narrow"/>
      <family val="2"/>
      <charset val="238"/>
    </font>
    <font>
      <sz val="8"/>
      <color theme="1"/>
      <name val="Arial Narrow"/>
      <family val="2"/>
      <charset val="238"/>
    </font>
    <font>
      <sz val="10"/>
      <color theme="1"/>
      <name val="Arial Narrow"/>
      <family val="2"/>
      <charset val="238"/>
    </font>
    <font>
      <i/>
      <sz val="11"/>
      <color theme="1"/>
      <name val="Arial Narrow"/>
      <family val="2"/>
      <charset val="238"/>
    </font>
    <font>
      <b/>
      <sz val="12"/>
      <color rgb="FFFF0000"/>
      <name val="Arial Narrow"/>
      <family val="2"/>
      <charset val="238"/>
    </font>
    <font>
      <b/>
      <sz val="10"/>
      <color rgb="FFFF0000"/>
      <name val="Arial Narrow"/>
      <family val="2"/>
      <charset val="238"/>
    </font>
    <font>
      <b/>
      <sz val="8"/>
      <color theme="1"/>
      <name val="Arial Narrow"/>
      <family val="2"/>
      <charset val="238"/>
    </font>
    <font>
      <b/>
      <sz val="14"/>
      <color rgb="FFFF0000"/>
      <name val="Arial Narrow"/>
      <family val="2"/>
      <charset val="238"/>
    </font>
    <font>
      <sz val="8"/>
      <color rgb="FFFF0000"/>
      <name val="Arial Narrow"/>
      <family val="2"/>
      <charset val="238"/>
    </font>
    <font>
      <b/>
      <sz val="8"/>
      <color rgb="FFFF0000"/>
      <name val="Arial Narrow"/>
      <family val="2"/>
      <charset val="238"/>
    </font>
    <font>
      <b/>
      <sz val="14"/>
      <color theme="1"/>
      <name val="Arial Narrow"/>
      <family val="2"/>
      <charset val="238"/>
    </font>
    <font>
      <b/>
      <sz val="14"/>
      <color theme="1"/>
      <name val="Calibri"/>
      <family val="2"/>
      <charset val="238"/>
      <scheme val="minor"/>
    </font>
    <font>
      <sz val="12"/>
      <color theme="0"/>
      <name val="Arial Narrow"/>
      <family val="2"/>
      <charset val="238"/>
    </font>
    <font>
      <sz val="14"/>
      <color theme="1"/>
      <name val="Arial"/>
      <family val="2"/>
      <charset val="238"/>
    </font>
    <font>
      <sz val="9"/>
      <color theme="1"/>
      <name val="Calibri"/>
      <family val="2"/>
      <charset val="238"/>
      <scheme val="minor"/>
    </font>
    <font>
      <sz val="10"/>
      <color theme="1"/>
      <name val="Calibri"/>
      <family val="2"/>
      <charset val="238"/>
      <scheme val="minor"/>
    </font>
    <font>
      <sz val="9"/>
      <color theme="1"/>
      <name val="Arial"/>
      <family val="2"/>
      <charset val="238"/>
    </font>
    <font>
      <b/>
      <sz val="9"/>
      <color theme="3"/>
      <name val="Arial Narrow"/>
      <family val="2"/>
      <charset val="238"/>
    </font>
    <font>
      <b/>
      <sz val="9"/>
      <color rgb="FFFF0000"/>
      <name val="Arial Narrow"/>
      <family val="2"/>
      <charset val="238"/>
    </font>
    <font>
      <sz val="9"/>
      <color indexed="81"/>
      <name val="Segoe UI"/>
      <family val="2"/>
      <charset val="238"/>
    </font>
    <font>
      <sz val="11"/>
      <color theme="0"/>
      <name val="Calibri"/>
      <family val="2"/>
      <charset val="238"/>
      <scheme val="minor"/>
    </font>
    <font>
      <b/>
      <sz val="11"/>
      <color theme="0"/>
      <name val="Arial Narrow"/>
      <family val="2"/>
      <charset val="238"/>
    </font>
    <font>
      <b/>
      <sz val="14"/>
      <name val="Calibri"/>
      <family val="2"/>
      <charset val="238"/>
      <scheme val="minor"/>
    </font>
    <font>
      <b/>
      <sz val="11"/>
      <color indexed="10"/>
      <name val="Arial Narrow"/>
      <family val="2"/>
      <charset val="238"/>
    </font>
    <font>
      <b/>
      <sz val="12"/>
      <color rgb="FF1F497D"/>
      <name val="Arial Narrow"/>
      <family val="2"/>
      <charset val="238"/>
    </font>
    <font>
      <b/>
      <sz val="11"/>
      <color rgb="FF1F497D"/>
      <name val="Arial Narrow"/>
      <family val="2"/>
      <charset val="238"/>
    </font>
    <font>
      <b/>
      <i/>
      <sz val="9"/>
      <color rgb="FF1F497D"/>
      <name val="Arial Narrow"/>
      <family val="2"/>
      <charset val="238"/>
    </font>
    <font>
      <sz val="12"/>
      <color rgb="FF1F497D"/>
      <name val="Arial Narrow"/>
      <family val="2"/>
      <charset val="238"/>
    </font>
    <font>
      <sz val="11"/>
      <color rgb="FF1F497D"/>
      <name val="Arial Narrow"/>
      <family val="2"/>
      <charset val="238"/>
    </font>
    <font>
      <b/>
      <sz val="11"/>
      <color rgb="FF1F497D"/>
      <name val="Arial"/>
      <family val="2"/>
      <charset val="238"/>
    </font>
    <font>
      <b/>
      <sz val="11"/>
      <color theme="1"/>
      <name val="Arial Narrow"/>
      <family val="2"/>
      <charset val="238"/>
    </font>
    <font>
      <i/>
      <sz val="11"/>
      <color indexed="10"/>
      <name val="Arial Narrow"/>
      <family val="2"/>
      <charset val="238"/>
    </font>
    <font>
      <sz val="10.5"/>
      <color theme="0"/>
      <name val="Arial Narrow"/>
      <family val="2"/>
      <charset val="238"/>
    </font>
    <font>
      <sz val="10.5"/>
      <color theme="1"/>
      <name val="Arial Narrow"/>
      <family val="2"/>
      <charset val="238"/>
    </font>
    <font>
      <i/>
      <sz val="10"/>
      <color rgb="FFFF0000"/>
      <name val="Arial Narrow"/>
      <family val="2"/>
      <charset val="238"/>
    </font>
    <font>
      <sz val="9"/>
      <color theme="1"/>
      <name val="Arial Narrow"/>
      <family val="2"/>
      <charset val="238"/>
    </font>
    <font>
      <sz val="9"/>
      <color rgb="FFFF0000"/>
      <name val="Arial Narrow"/>
      <family val="2"/>
      <charset val="238"/>
    </font>
    <font>
      <b/>
      <i/>
      <sz val="11"/>
      <color rgb="FFFF0000"/>
      <name val="Arial Narrow"/>
      <family val="2"/>
      <charset val="238"/>
    </font>
    <font>
      <b/>
      <sz val="12"/>
      <color theme="1"/>
      <name val="Arial Narrow"/>
      <family val="2"/>
      <charset val="238"/>
    </font>
    <font>
      <i/>
      <sz val="10"/>
      <color rgb="FFFF0000"/>
      <name val="Tahoma"/>
      <family val="2"/>
      <charset val="238"/>
    </font>
  </fonts>
  <fills count="24">
    <fill>
      <patternFill patternType="none"/>
    </fill>
    <fill>
      <patternFill patternType="gray125"/>
    </fill>
    <fill>
      <patternFill patternType="solid">
        <fgColor indexed="27"/>
        <bgColor indexed="41"/>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79998168889431442"/>
        <bgColor indexed="41"/>
      </patternFill>
    </fill>
    <fill>
      <patternFill patternType="solid">
        <fgColor theme="0" tint="-4.9989318521683403E-2"/>
        <bgColor indexed="64"/>
      </patternFill>
    </fill>
    <fill>
      <patternFill patternType="solid">
        <fgColor rgb="FFFFFFCC"/>
        <bgColor indexed="64"/>
      </patternFill>
    </fill>
    <fill>
      <patternFill patternType="solid">
        <fgColor rgb="FFF0F0E0"/>
        <bgColor indexed="64"/>
      </patternFill>
    </fill>
  </fills>
  <borders count="8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diagonal/>
    </border>
    <border>
      <left style="thin">
        <color indexed="8"/>
      </left>
      <right style="hair">
        <color indexed="8"/>
      </right>
      <top style="double">
        <color indexed="8"/>
      </top>
      <bottom style="double">
        <color indexed="8"/>
      </bottom>
      <diagonal/>
    </border>
    <border>
      <left style="hair">
        <color indexed="8"/>
      </left>
      <right style="hair">
        <color indexed="8"/>
      </right>
      <top style="double">
        <color indexed="8"/>
      </top>
      <bottom style="double">
        <color indexed="8"/>
      </bottom>
      <diagonal/>
    </border>
    <border>
      <left style="hair">
        <color indexed="8"/>
      </left>
      <right/>
      <top style="double">
        <color indexed="8"/>
      </top>
      <bottom style="double">
        <color indexed="8"/>
      </bottom>
      <diagonal/>
    </border>
    <border>
      <left style="hair">
        <color indexed="8"/>
      </left>
      <right style="thin">
        <color indexed="8"/>
      </right>
      <top style="double">
        <color indexed="8"/>
      </top>
      <bottom style="double">
        <color indexed="8"/>
      </bottom>
      <diagonal/>
    </border>
    <border>
      <left style="hair">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hair">
        <color indexed="8"/>
      </left>
      <right style="thin">
        <color indexed="8"/>
      </right>
      <top style="thin">
        <color indexed="8"/>
      </top>
      <bottom/>
      <diagonal/>
    </border>
    <border>
      <left style="hair">
        <color indexed="8"/>
      </left>
      <right style="thin">
        <color indexed="8"/>
      </right>
      <top/>
      <bottom style="hair">
        <color indexed="8"/>
      </bottom>
      <diagonal/>
    </border>
    <border>
      <left style="thin">
        <color indexed="8"/>
      </left>
      <right style="hair">
        <color indexed="8"/>
      </right>
      <top style="double">
        <color indexed="8"/>
      </top>
      <bottom/>
      <diagonal/>
    </border>
    <border>
      <left style="hair">
        <color indexed="8"/>
      </left>
      <right style="hair">
        <color indexed="8"/>
      </right>
      <top style="double">
        <color indexed="8"/>
      </top>
      <bottom/>
      <diagonal/>
    </border>
    <border>
      <left style="hair">
        <color indexed="8"/>
      </left>
      <right/>
      <top style="double">
        <color indexed="8"/>
      </top>
      <bottom/>
      <diagonal/>
    </border>
    <border>
      <left style="hair">
        <color indexed="8"/>
      </left>
      <right style="thin">
        <color indexed="8"/>
      </right>
      <top style="double">
        <color indexed="8"/>
      </top>
      <bottom/>
      <diagonal/>
    </border>
    <border>
      <left style="hair">
        <color indexed="8"/>
      </left>
      <right style="thin">
        <color indexed="8"/>
      </right>
      <top/>
      <bottom/>
      <diagonal/>
    </border>
  </borders>
  <cellStyleXfs count="10">
    <xf numFmtId="0" fontId="0" fillId="0" borderId="0"/>
    <xf numFmtId="0" fontId="20" fillId="0" borderId="0"/>
    <xf numFmtId="0" fontId="1" fillId="0" borderId="0"/>
    <xf numFmtId="0" fontId="20" fillId="0" borderId="0"/>
    <xf numFmtId="0" fontId="20" fillId="0" borderId="0"/>
    <xf numFmtId="0" fontId="20" fillId="0" borderId="0"/>
    <xf numFmtId="0" fontId="26" fillId="0" borderId="0"/>
    <xf numFmtId="0" fontId="28" fillId="0" borderId="0"/>
    <xf numFmtId="9" fontId="37" fillId="0" borderId="0" applyFont="0" applyFill="0" applyBorder="0" applyAlignment="0" applyProtection="0"/>
    <xf numFmtId="166" fontId="29" fillId="0" borderId="0" applyFont="0" applyFill="0" applyBorder="0" applyAlignment="0" applyProtection="0"/>
  </cellStyleXfs>
  <cellXfs count="820">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4" fontId="4" fillId="0" borderId="0" xfId="0" applyNumberFormat="1" applyFont="1" applyAlignment="1" applyProtection="1">
      <alignment vertical="center"/>
    </xf>
    <xf numFmtId="0" fontId="3" fillId="0" borderId="0" xfId="0" applyFont="1" applyBorder="1" applyAlignment="1" applyProtection="1">
      <alignment vertical="center"/>
    </xf>
    <xf numFmtId="0" fontId="5" fillId="0" borderId="0" xfId="0" applyFont="1" applyAlignment="1" applyProtection="1">
      <alignment vertical="center"/>
    </xf>
    <xf numFmtId="0" fontId="6" fillId="3" borderId="0" xfId="0" applyFont="1" applyFill="1" applyAlignment="1" applyProtection="1">
      <alignment vertical="center"/>
    </xf>
    <xf numFmtId="0" fontId="6" fillId="3"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4" fontId="6" fillId="0" borderId="1" xfId="0"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wrapText="1"/>
    </xf>
    <xf numFmtId="4" fontId="6" fillId="0" borderId="3" xfId="0" applyNumberFormat="1" applyFont="1" applyFill="1" applyBorder="1" applyAlignment="1" applyProtection="1">
      <alignment horizontal="center" vertical="center" wrapText="1"/>
    </xf>
    <xf numFmtId="4"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49" fontId="9" fillId="0" borderId="5"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4" fontId="9" fillId="0" borderId="5"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xf>
    <xf numFmtId="49" fontId="6" fillId="0" borderId="0" xfId="0" applyNumberFormat="1" applyFont="1" applyFill="1" applyAlignment="1" applyProtection="1">
      <alignment horizontal="center" vertical="center"/>
    </xf>
    <xf numFmtId="0" fontId="39" fillId="3" borderId="0" xfId="0" applyFont="1" applyFill="1" applyBorder="1" applyAlignment="1" applyProtection="1">
      <alignment vertical="center"/>
    </xf>
    <xf numFmtId="0" fontId="39" fillId="3" borderId="0" xfId="0" applyFont="1" applyFill="1" applyAlignment="1" applyProtection="1">
      <alignment vertical="center"/>
    </xf>
    <xf numFmtId="0" fontId="10" fillId="3" borderId="0" xfId="0" applyFont="1" applyFill="1" applyBorder="1" applyAlignment="1" applyProtection="1">
      <alignment vertical="center"/>
    </xf>
    <xf numFmtId="0" fontId="10" fillId="3" borderId="0" xfId="0" applyFont="1" applyFill="1" applyAlignment="1" applyProtection="1">
      <alignment vertical="center"/>
    </xf>
    <xf numFmtId="0" fontId="11" fillId="3" borderId="0" xfId="0" applyFont="1" applyFill="1" applyBorder="1" applyAlignment="1" applyProtection="1">
      <alignment vertical="center"/>
    </xf>
    <xf numFmtId="0" fontId="11" fillId="3" borderId="0" xfId="0" applyFont="1" applyFill="1" applyAlignment="1" applyProtection="1">
      <alignment vertical="center"/>
    </xf>
    <xf numFmtId="0" fontId="11" fillId="3" borderId="12" xfId="0" applyFont="1" applyFill="1" applyBorder="1" applyAlignment="1" applyProtection="1">
      <alignment vertical="center" wrapText="1"/>
    </xf>
    <xf numFmtId="0" fontId="10" fillId="3" borderId="12" xfId="0" applyFont="1" applyFill="1" applyBorder="1" applyAlignment="1" applyProtection="1">
      <alignment vertical="center" wrapText="1"/>
    </xf>
    <xf numFmtId="3" fontId="6" fillId="0" borderId="17" xfId="0" applyNumberFormat="1" applyFont="1" applyFill="1" applyBorder="1" applyAlignment="1" applyProtection="1">
      <alignment vertical="center"/>
    </xf>
    <xf numFmtId="3" fontId="6" fillId="0" borderId="18" xfId="0" applyNumberFormat="1" applyFont="1" applyFill="1" applyBorder="1" applyAlignment="1" applyProtection="1">
      <alignment vertical="center"/>
    </xf>
    <xf numFmtId="3" fontId="7" fillId="4" borderId="5" xfId="0" applyNumberFormat="1" applyFont="1" applyFill="1" applyBorder="1" applyAlignment="1" applyProtection="1">
      <alignment vertical="center"/>
    </xf>
    <xf numFmtId="3" fontId="7" fillId="4" borderId="7" xfId="0" applyNumberFormat="1" applyFont="1" applyFill="1" applyBorder="1" applyAlignment="1" applyProtection="1">
      <alignment vertical="center"/>
    </xf>
    <xf numFmtId="0" fontId="7" fillId="3" borderId="0" xfId="0" applyFont="1" applyFill="1" applyBorder="1" applyAlignment="1" applyProtection="1">
      <alignment vertical="center"/>
    </xf>
    <xf numFmtId="0" fontId="7" fillId="3" borderId="0" xfId="0" applyFont="1" applyFill="1" applyAlignment="1" applyProtection="1">
      <alignment vertical="center"/>
    </xf>
    <xf numFmtId="0" fontId="11" fillId="3" borderId="0" xfId="0" applyFont="1" applyFill="1" applyBorder="1" applyAlignment="1" applyProtection="1">
      <alignment vertical="center" wrapText="1"/>
    </xf>
    <xf numFmtId="3" fontId="6" fillId="0" borderId="27" xfId="0" applyNumberFormat="1" applyFont="1" applyBorder="1" applyAlignment="1" applyProtection="1">
      <alignment vertical="center"/>
    </xf>
    <xf numFmtId="3" fontId="6" fillId="0" borderId="0" xfId="0" applyNumberFormat="1" applyFont="1" applyBorder="1" applyAlignment="1" applyProtection="1">
      <alignment vertical="center"/>
    </xf>
    <xf numFmtId="3" fontId="42" fillId="0" borderId="0" xfId="0" applyNumberFormat="1"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12" fillId="0" borderId="0" xfId="0" applyFont="1" applyFill="1" applyBorder="1" applyAlignment="1" applyProtection="1">
      <alignment vertical="center"/>
    </xf>
    <xf numFmtId="0" fontId="12" fillId="0" borderId="0" xfId="0" applyFont="1" applyFill="1" applyAlignment="1" applyProtection="1">
      <alignment vertical="center"/>
    </xf>
    <xf numFmtId="3" fontId="12" fillId="0" borderId="13" xfId="0" applyNumberFormat="1" applyFont="1" applyFill="1" applyBorder="1" applyAlignment="1" applyProtection="1">
      <alignment vertical="center"/>
      <protection locked="0"/>
    </xf>
    <xf numFmtId="3" fontId="12" fillId="0" borderId="24" xfId="0" applyNumberFormat="1" applyFont="1" applyFill="1" applyBorder="1" applyAlignment="1" applyProtection="1">
      <alignment vertical="center"/>
      <protection locked="0"/>
    </xf>
    <xf numFmtId="0" fontId="14" fillId="0" borderId="0" xfId="0" applyFont="1" applyAlignment="1" applyProtection="1">
      <alignment vertical="center" wrapText="1"/>
    </xf>
    <xf numFmtId="3" fontId="6" fillId="0" borderId="0" xfId="0" applyNumberFormat="1" applyFont="1" applyAlignment="1" applyProtection="1">
      <alignment vertical="center"/>
    </xf>
    <xf numFmtId="3" fontId="44" fillId="0" borderId="0" xfId="0" applyNumberFormat="1" applyFont="1" applyBorder="1" applyAlignment="1" applyProtection="1">
      <alignment vertical="center"/>
    </xf>
    <xf numFmtId="4" fontId="4" fillId="0" borderId="0" xfId="0" applyNumberFormat="1" applyFont="1" applyBorder="1" applyAlignment="1" applyProtection="1">
      <alignment vertical="center"/>
    </xf>
    <xf numFmtId="0" fontId="15" fillId="0" borderId="0" xfId="0" applyFont="1" applyBorder="1" applyAlignment="1" applyProtection="1">
      <alignment vertical="center" wrapText="1"/>
    </xf>
    <xf numFmtId="3" fontId="14" fillId="0" borderId="0" xfId="0" applyNumberFormat="1" applyFont="1" applyBorder="1" applyAlignment="1" applyProtection="1">
      <alignment horizontal="center" vertical="center"/>
    </xf>
    <xf numFmtId="3" fontId="44" fillId="0" borderId="0" xfId="0" applyNumberFormat="1" applyFont="1" applyBorder="1" applyAlignment="1" applyProtection="1">
      <alignment horizontal="center" vertical="center"/>
    </xf>
    <xf numFmtId="4" fontId="16"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0" xfId="0" applyFont="1" applyAlignment="1" applyProtection="1">
      <alignment horizontal="center" vertical="center"/>
    </xf>
    <xf numFmtId="0" fontId="6" fillId="0" borderId="0" xfId="0" applyFont="1" applyBorder="1" applyAlignment="1" applyProtection="1">
      <alignment vertical="center" wrapText="1"/>
    </xf>
    <xf numFmtId="0" fontId="6" fillId="0" borderId="0" xfId="0" applyFont="1" applyAlignment="1" applyProtection="1">
      <alignment vertical="center" wrapText="1"/>
    </xf>
    <xf numFmtId="164" fontId="6" fillId="6" borderId="31" xfId="0" applyNumberFormat="1" applyFont="1" applyFill="1" applyBorder="1" applyAlignment="1" applyProtection="1">
      <alignment vertical="center"/>
      <protection locked="0"/>
    </xf>
    <xf numFmtId="3" fontId="6" fillId="3" borderId="0" xfId="0" applyNumberFormat="1" applyFont="1" applyFill="1" applyBorder="1" applyAlignment="1" applyProtection="1">
      <alignment vertical="center"/>
    </xf>
    <xf numFmtId="0" fontId="6" fillId="6" borderId="31" xfId="0" applyFont="1" applyFill="1" applyBorder="1" applyAlignment="1" applyProtection="1">
      <alignment vertical="center" wrapText="1"/>
      <protection locked="0"/>
    </xf>
    <xf numFmtId="0" fontId="6" fillId="0" borderId="0" xfId="0" quotePrefix="1" applyFont="1" applyAlignment="1" applyProtection="1">
      <alignment vertical="center" wrapText="1"/>
    </xf>
    <xf numFmtId="0" fontId="45" fillId="0" borderId="32" xfId="0" applyFont="1" applyBorder="1"/>
    <xf numFmtId="0" fontId="10" fillId="4" borderId="33" xfId="0" applyFont="1" applyFill="1" applyBorder="1" applyAlignment="1" applyProtection="1">
      <alignment vertical="center" wrapText="1"/>
    </xf>
    <xf numFmtId="0" fontId="11" fillId="4" borderId="33" xfId="0" applyFont="1" applyFill="1" applyBorder="1" applyAlignment="1" applyProtection="1">
      <alignment vertical="center" wrapText="1"/>
    </xf>
    <xf numFmtId="0" fontId="11" fillId="3" borderId="33" xfId="0" applyFont="1" applyFill="1" applyBorder="1" applyAlignment="1" applyProtection="1">
      <alignment vertical="center" wrapText="1"/>
    </xf>
    <xf numFmtId="0" fontId="10" fillId="3" borderId="33" xfId="0" applyFont="1" applyFill="1" applyBorder="1" applyAlignment="1" applyProtection="1">
      <alignment vertical="center" wrapText="1"/>
    </xf>
    <xf numFmtId="0" fontId="40" fillId="4" borderId="34" xfId="0" applyFont="1" applyFill="1" applyBorder="1" applyAlignment="1" applyProtection="1">
      <alignment vertical="center" wrapText="1"/>
    </xf>
    <xf numFmtId="0" fontId="40" fillId="4" borderId="33" xfId="0" applyFont="1" applyFill="1" applyBorder="1" applyAlignment="1" applyProtection="1">
      <alignment vertical="center" wrapText="1"/>
    </xf>
    <xf numFmtId="0" fontId="45" fillId="0" borderId="0" xfId="0" applyFont="1"/>
    <xf numFmtId="3" fontId="45" fillId="0" borderId="31" xfId="0" applyNumberFormat="1" applyFont="1" applyBorder="1"/>
    <xf numFmtId="0" fontId="45" fillId="0" borderId="31" xfId="0" applyFont="1" applyBorder="1"/>
    <xf numFmtId="0" fontId="45" fillId="0" borderId="35" xfId="0" applyFont="1" applyBorder="1"/>
    <xf numFmtId="0" fontId="45" fillId="0" borderId="36" xfId="0" applyFont="1" applyBorder="1"/>
    <xf numFmtId="0" fontId="46" fillId="0" borderId="0" xfId="0" applyFont="1"/>
    <xf numFmtId="0" fontId="46" fillId="7" borderId="0" xfId="0" applyFont="1" applyFill="1"/>
    <xf numFmtId="0" fontId="46" fillId="8" borderId="0" xfId="0" applyFont="1" applyFill="1"/>
    <xf numFmtId="0" fontId="46" fillId="9" borderId="0" xfId="0" applyFont="1" applyFill="1"/>
    <xf numFmtId="0" fontId="46" fillId="10" borderId="0" xfId="0" applyFont="1" applyFill="1"/>
    <xf numFmtId="0" fontId="47" fillId="0" borderId="0" xfId="0" applyFont="1"/>
    <xf numFmtId="0" fontId="48" fillId="11" borderId="0" xfId="0" applyFont="1" applyFill="1" applyAlignment="1">
      <alignment horizontal="center"/>
    </xf>
    <xf numFmtId="3" fontId="45" fillId="0" borderId="0" xfId="0" applyNumberFormat="1" applyFont="1"/>
    <xf numFmtId="0" fontId="45" fillId="0" borderId="0" xfId="0" applyFont="1" applyBorder="1"/>
    <xf numFmtId="0" fontId="46" fillId="12" borderId="0" xfId="0" applyFont="1" applyFill="1"/>
    <xf numFmtId="0" fontId="40" fillId="4" borderId="37" xfId="0" applyFont="1" applyFill="1" applyBorder="1" applyAlignment="1" applyProtection="1">
      <alignment vertical="center" wrapText="1"/>
    </xf>
    <xf numFmtId="0" fontId="49" fillId="4" borderId="38" xfId="0" applyFont="1" applyFill="1" applyBorder="1" applyAlignment="1" applyProtection="1">
      <alignment horizontal="center" vertical="center" wrapText="1"/>
    </xf>
    <xf numFmtId="0" fontId="40" fillId="4" borderId="38" xfId="0" applyFont="1" applyFill="1" applyBorder="1" applyAlignment="1" applyProtection="1">
      <alignment vertical="center" wrapText="1"/>
    </xf>
    <xf numFmtId="0" fontId="10" fillId="4" borderId="38" xfId="0" applyFont="1" applyFill="1" applyBorder="1" applyAlignment="1" applyProtection="1">
      <alignment vertical="center" wrapText="1"/>
    </xf>
    <xf numFmtId="0" fontId="11" fillId="4" borderId="38" xfId="0" applyFont="1" applyFill="1" applyBorder="1" applyAlignment="1" applyProtection="1">
      <alignment vertical="center" wrapText="1"/>
    </xf>
    <xf numFmtId="0" fontId="11" fillId="3" borderId="38" xfId="0" applyFont="1" applyFill="1" applyBorder="1" applyAlignment="1" applyProtection="1">
      <alignment vertical="center" wrapText="1"/>
    </xf>
    <xf numFmtId="0" fontId="10" fillId="3" borderId="38" xfId="0" applyFont="1" applyFill="1" applyBorder="1" applyAlignment="1" applyProtection="1">
      <alignment vertical="center" wrapText="1"/>
    </xf>
    <xf numFmtId="0" fontId="11" fillId="0" borderId="38" xfId="0" applyFont="1" applyBorder="1" applyAlignment="1" applyProtection="1">
      <alignment vertical="center" wrapText="1"/>
    </xf>
    <xf numFmtId="0" fontId="50" fillId="0" borderId="38" xfId="0" applyFont="1" applyFill="1" applyBorder="1" applyAlignment="1" applyProtection="1">
      <alignment vertical="center" wrapText="1"/>
    </xf>
    <xf numFmtId="0" fontId="50" fillId="0" borderId="39" xfId="0" applyFont="1" applyFill="1" applyBorder="1" applyAlignment="1" applyProtection="1">
      <alignment vertical="center" wrapText="1"/>
    </xf>
    <xf numFmtId="0" fontId="51" fillId="13" borderId="0" xfId="0" applyFont="1" applyFill="1"/>
    <xf numFmtId="0" fontId="40" fillId="4" borderId="38" xfId="0" applyFont="1" applyFill="1" applyBorder="1" applyAlignment="1" applyProtection="1">
      <alignment horizontal="center" vertical="center" wrapText="1"/>
    </xf>
    <xf numFmtId="0" fontId="50" fillId="13" borderId="39" xfId="0" applyFont="1" applyFill="1" applyBorder="1" applyAlignment="1" applyProtection="1">
      <alignment vertical="center" wrapText="1"/>
    </xf>
    <xf numFmtId="0" fontId="52" fillId="10" borderId="0" xfId="0" applyFont="1" applyFill="1" applyAlignment="1">
      <alignment horizontal="center" vertical="center" wrapText="1"/>
    </xf>
    <xf numFmtId="0" fontId="44" fillId="4" borderId="8" xfId="0" applyFont="1" applyFill="1" applyBorder="1"/>
    <xf numFmtId="0" fontId="44" fillId="4" borderId="40" xfId="0" applyFont="1" applyFill="1" applyBorder="1"/>
    <xf numFmtId="0" fontId="44" fillId="4" borderId="41" xfId="0" applyFont="1" applyFill="1" applyBorder="1"/>
    <xf numFmtId="0" fontId="45" fillId="0" borderId="42" xfId="0" applyFont="1" applyBorder="1"/>
    <xf numFmtId="0" fontId="45" fillId="0" borderId="43" xfId="0" applyFont="1" applyBorder="1"/>
    <xf numFmtId="3" fontId="45" fillId="0" borderId="43" xfId="0" applyNumberFormat="1" applyFont="1" applyBorder="1"/>
    <xf numFmtId="3" fontId="45" fillId="0" borderId="44" xfId="0" applyNumberFormat="1" applyFont="1" applyBorder="1"/>
    <xf numFmtId="3" fontId="45" fillId="0" borderId="45" xfId="0" applyNumberFormat="1" applyFont="1" applyBorder="1"/>
    <xf numFmtId="0" fontId="45" fillId="0" borderId="46" xfId="0" applyFont="1" applyBorder="1"/>
    <xf numFmtId="0" fontId="45" fillId="0" borderId="47" xfId="0" applyFont="1" applyBorder="1"/>
    <xf numFmtId="0" fontId="53" fillId="0" borderId="0" xfId="0" applyFont="1" applyAlignment="1">
      <alignment horizontal="center"/>
    </xf>
    <xf numFmtId="0" fontId="53" fillId="9" borderId="0" xfId="0" applyFont="1" applyFill="1" applyAlignment="1">
      <alignment horizontal="center"/>
    </xf>
    <xf numFmtId="0" fontId="53" fillId="10" borderId="0" xfId="0" applyFont="1" applyFill="1" applyAlignment="1">
      <alignment horizontal="center"/>
    </xf>
    <xf numFmtId="0" fontId="54" fillId="13" borderId="39" xfId="0" applyFont="1" applyFill="1" applyBorder="1" applyAlignment="1" applyProtection="1">
      <alignment horizontal="center" vertical="center" wrapText="1"/>
    </xf>
    <xf numFmtId="0" fontId="50" fillId="14" borderId="39" xfId="0" applyFont="1" applyFill="1" applyBorder="1" applyAlignment="1" applyProtection="1">
      <alignment vertical="center" wrapText="1"/>
    </xf>
    <xf numFmtId="0" fontId="54" fillId="14" borderId="39" xfId="0" applyFont="1" applyFill="1" applyBorder="1" applyAlignment="1" applyProtection="1">
      <alignment horizontal="center" vertical="center" wrapText="1"/>
    </xf>
    <xf numFmtId="0" fontId="10" fillId="4" borderId="48" xfId="0" applyFont="1" applyFill="1" applyBorder="1" applyAlignment="1" applyProtection="1">
      <alignment vertical="center" wrapText="1"/>
    </xf>
    <xf numFmtId="0" fontId="10" fillId="4" borderId="21" xfId="0" applyFont="1" applyFill="1" applyBorder="1" applyAlignment="1" applyProtection="1">
      <alignment vertical="center" wrapText="1"/>
    </xf>
    <xf numFmtId="0" fontId="11" fillId="3" borderId="8" xfId="0" applyFont="1" applyFill="1" applyBorder="1" applyAlignment="1" applyProtection="1">
      <alignment vertical="center" wrapText="1"/>
    </xf>
    <xf numFmtId="0" fontId="11" fillId="3" borderId="40" xfId="0" applyFont="1" applyFill="1" applyBorder="1" applyAlignment="1" applyProtection="1">
      <alignment vertical="center" wrapText="1"/>
    </xf>
    <xf numFmtId="0" fontId="11" fillId="3" borderId="41" xfId="0" applyFont="1" applyFill="1" applyBorder="1" applyAlignment="1" applyProtection="1">
      <alignment vertical="center" wrapText="1"/>
    </xf>
    <xf numFmtId="0" fontId="51" fillId="7" borderId="0" xfId="0" applyFont="1" applyFill="1"/>
    <xf numFmtId="0" fontId="51" fillId="15" borderId="0" xfId="0" applyFont="1" applyFill="1"/>
    <xf numFmtId="0" fontId="43" fillId="11" borderId="0" xfId="0" applyFont="1" applyFill="1" applyAlignment="1">
      <alignment horizontal="center"/>
    </xf>
    <xf numFmtId="0" fontId="45" fillId="15" borderId="0" xfId="0" applyFont="1" applyFill="1"/>
    <xf numFmtId="3" fontId="45" fillId="15" borderId="0" xfId="0" applyNumberFormat="1" applyFont="1" applyFill="1"/>
    <xf numFmtId="0" fontId="6" fillId="3" borderId="0" xfId="0" applyFont="1" applyFill="1" applyProtection="1"/>
    <xf numFmtId="0" fontId="7" fillId="6" borderId="31" xfId="0" applyFont="1" applyFill="1" applyBorder="1" applyAlignment="1" applyProtection="1">
      <alignment vertical="center" wrapText="1"/>
    </xf>
    <xf numFmtId="49" fontId="6" fillId="3" borderId="31" xfId="0" applyNumberFormat="1" applyFont="1" applyFill="1" applyBorder="1" applyAlignment="1" applyProtection="1">
      <alignment vertical="center" wrapText="1"/>
    </xf>
    <xf numFmtId="0" fontId="7" fillId="3" borderId="31" xfId="0" applyFont="1" applyFill="1" applyBorder="1" applyAlignment="1" applyProtection="1">
      <alignment vertical="center" wrapText="1"/>
    </xf>
    <xf numFmtId="3" fontId="26" fillId="3" borderId="31" xfId="5" applyNumberFormat="1" applyFont="1" applyFill="1" applyBorder="1" applyAlignment="1" applyProtection="1">
      <alignment horizontal="left" vertical="center" wrapText="1"/>
    </xf>
    <xf numFmtId="3" fontId="45" fillId="0" borderId="32" xfId="0" applyNumberFormat="1" applyFont="1" applyBorder="1"/>
    <xf numFmtId="3" fontId="45" fillId="0" borderId="0" xfId="0" applyNumberFormat="1" applyFont="1" applyBorder="1"/>
    <xf numFmtId="0" fontId="55" fillId="0" borderId="0" xfId="0" applyFont="1"/>
    <xf numFmtId="0" fontId="0" fillId="0" borderId="0" xfId="0" applyAlignment="1">
      <alignment horizontal="center" vertical="center"/>
    </xf>
    <xf numFmtId="0" fontId="56" fillId="0" borderId="0" xfId="0" applyFont="1"/>
    <xf numFmtId="0" fontId="38" fillId="0" borderId="0" xfId="0" applyFont="1" applyAlignment="1">
      <alignment vertical="center"/>
    </xf>
    <xf numFmtId="0" fontId="15" fillId="0" borderId="0" xfId="0" applyFont="1" applyAlignment="1" applyProtection="1">
      <alignment vertical="center" wrapText="1"/>
    </xf>
    <xf numFmtId="0" fontId="0" fillId="0" borderId="0" xfId="0" applyNumberFormat="1"/>
    <xf numFmtId="0" fontId="57" fillId="0" borderId="0" xfId="0" applyFont="1" applyAlignment="1" applyProtection="1">
      <alignment vertical="center"/>
    </xf>
    <xf numFmtId="0" fontId="6" fillId="3" borderId="31" xfId="0" applyFont="1" applyFill="1" applyBorder="1" applyAlignment="1" applyProtection="1">
      <alignment vertical="center" wrapText="1"/>
    </xf>
    <xf numFmtId="0" fontId="39" fillId="3" borderId="0" xfId="0" applyFont="1" applyFill="1" applyBorder="1" applyAlignment="1" applyProtection="1">
      <alignment horizontal="right" vertical="center"/>
    </xf>
    <xf numFmtId="0" fontId="10" fillId="3" borderId="0" xfId="0" applyFont="1" applyFill="1" applyBorder="1" applyAlignment="1" applyProtection="1">
      <alignment horizontal="right" vertical="center"/>
    </xf>
    <xf numFmtId="0" fontId="11" fillId="3" borderId="0"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0" fontId="11" fillId="3" borderId="0" xfId="0" applyFont="1" applyFill="1" applyBorder="1" applyAlignment="1" applyProtection="1">
      <alignment horizontal="right" vertical="center" wrapText="1"/>
    </xf>
    <xf numFmtId="49" fontId="6" fillId="3" borderId="31" xfId="0" applyNumberFormat="1" applyFont="1" applyFill="1" applyBorder="1" applyAlignment="1" applyProtection="1">
      <alignment horizontal="right" vertical="center" wrapText="1"/>
    </xf>
    <xf numFmtId="0" fontId="6" fillId="0" borderId="0" xfId="0" applyFont="1" applyBorder="1" applyAlignment="1" applyProtection="1">
      <alignment horizontal="right" vertical="center"/>
    </xf>
    <xf numFmtId="0" fontId="12" fillId="0" borderId="0" xfId="0" applyFont="1" applyFill="1" applyBorder="1" applyAlignment="1" applyProtection="1">
      <alignment horizontal="right" vertical="center"/>
    </xf>
    <xf numFmtId="0" fontId="7" fillId="6" borderId="31" xfId="0" applyFont="1" applyFill="1" applyBorder="1" applyAlignment="1" applyProtection="1">
      <alignment horizontal="right" vertical="center" wrapText="1"/>
    </xf>
    <xf numFmtId="49" fontId="6" fillId="6" borderId="31" xfId="0" applyNumberFormat="1" applyFont="1" applyFill="1" applyBorder="1" applyAlignment="1" applyProtection="1">
      <alignment horizontal="right" vertical="center" wrapText="1"/>
    </xf>
    <xf numFmtId="49" fontId="7" fillId="3" borderId="31" xfId="0" applyNumberFormat="1" applyFont="1" applyFill="1" applyBorder="1" applyAlignment="1" applyProtection="1">
      <alignment horizontal="right" vertical="center" wrapText="1"/>
    </xf>
    <xf numFmtId="49" fontId="7" fillId="6" borderId="31" xfId="0" applyNumberFormat="1" applyFont="1" applyFill="1" applyBorder="1" applyAlignment="1" applyProtection="1">
      <alignment horizontal="right" vertical="center" wrapText="1"/>
    </xf>
    <xf numFmtId="0" fontId="7" fillId="3" borderId="31" xfId="0" applyFont="1" applyFill="1" applyBorder="1" applyAlignment="1" applyProtection="1">
      <alignment horizontal="right" vertical="center" wrapText="1"/>
    </xf>
    <xf numFmtId="0" fontId="6" fillId="3" borderId="31" xfId="0" applyFont="1" applyFill="1" applyBorder="1" applyAlignment="1" applyProtection="1">
      <alignment horizontal="right" vertical="center" wrapText="1"/>
    </xf>
    <xf numFmtId="0" fontId="19" fillId="6" borderId="31" xfId="0" applyFont="1" applyFill="1" applyBorder="1" applyAlignment="1" applyProtection="1">
      <alignment horizontal="right" vertical="center" wrapText="1"/>
    </xf>
    <xf numFmtId="4" fontId="7" fillId="0" borderId="26" xfId="0" applyNumberFormat="1" applyFont="1" applyFill="1" applyBorder="1" applyAlignment="1" applyProtection="1">
      <alignment vertical="center" wrapText="1"/>
    </xf>
    <xf numFmtId="4" fontId="7"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6" borderId="31" xfId="0" applyFont="1" applyFill="1" applyBorder="1" applyAlignment="1" applyProtection="1">
      <alignment horizontal="center" vertical="center" wrapText="1"/>
    </xf>
    <xf numFmtId="49" fontId="31" fillId="6" borderId="31" xfId="0" applyNumberFormat="1" applyFont="1" applyFill="1" applyBorder="1" applyAlignment="1" applyProtection="1">
      <alignment horizontal="center" vertical="center" wrapText="1"/>
    </xf>
    <xf numFmtId="49" fontId="31" fillId="3" borderId="31" xfId="0" applyNumberFormat="1" applyFont="1" applyFill="1" applyBorder="1" applyAlignment="1" applyProtection="1">
      <alignment horizontal="center" vertical="center" wrapText="1"/>
    </xf>
    <xf numFmtId="49" fontId="30" fillId="3" borderId="31" xfId="0" applyNumberFormat="1" applyFont="1" applyFill="1" applyBorder="1" applyAlignment="1" applyProtection="1">
      <alignment horizontal="center" vertical="center" wrapText="1"/>
    </xf>
    <xf numFmtId="49" fontId="30" fillId="6" borderId="31" xfId="0" applyNumberFormat="1" applyFont="1" applyFill="1" applyBorder="1" applyAlignment="1" applyProtection="1">
      <alignment horizontal="center" vertical="center" wrapText="1"/>
    </xf>
    <xf numFmtId="0" fontId="30" fillId="3" borderId="31" xfId="0" applyFont="1" applyFill="1" applyBorder="1" applyAlignment="1" applyProtection="1">
      <alignment horizontal="center" vertical="center" wrapText="1"/>
    </xf>
    <xf numFmtId="0" fontId="31" fillId="3" borderId="31" xfId="0" applyFont="1" applyFill="1" applyBorder="1" applyAlignment="1" applyProtection="1">
      <alignment horizontal="center" vertical="center" wrapText="1"/>
    </xf>
    <xf numFmtId="3" fontId="33" fillId="3" borderId="31" xfId="5" applyNumberFormat="1" applyFont="1" applyFill="1" applyBorder="1" applyAlignment="1" applyProtection="1">
      <alignment horizontal="center" vertical="center" wrapText="1"/>
    </xf>
    <xf numFmtId="0" fontId="59" fillId="0" borderId="0" xfId="0" applyFont="1" applyAlignment="1">
      <alignment horizontal="center" vertical="center"/>
    </xf>
    <xf numFmtId="3" fontId="19" fillId="6" borderId="31" xfId="0" applyNumberFormat="1" applyFont="1" applyFill="1" applyBorder="1" applyAlignment="1" applyProtection="1">
      <alignment horizontal="right"/>
    </xf>
    <xf numFmtId="3" fontId="7" fillId="6" borderId="31" xfId="0" applyNumberFormat="1" applyFont="1" applyFill="1" applyBorder="1" applyAlignment="1" applyProtection="1">
      <alignment horizontal="right"/>
    </xf>
    <xf numFmtId="0" fontId="0" fillId="0" borderId="0" xfId="0" applyBorder="1"/>
    <xf numFmtId="0" fontId="60" fillId="0" borderId="0" xfId="0" applyFont="1" applyBorder="1"/>
    <xf numFmtId="0" fontId="0" fillId="4" borderId="31" xfId="0" applyFill="1" applyBorder="1" applyAlignment="1">
      <alignment horizontal="center" vertical="center"/>
    </xf>
    <xf numFmtId="0" fontId="31" fillId="9" borderId="31" xfId="0" applyFont="1" applyFill="1" applyBorder="1" applyAlignment="1" applyProtection="1">
      <alignment horizontal="center" vertical="center"/>
    </xf>
    <xf numFmtId="0" fontId="33" fillId="3" borderId="31" xfId="6" applyFont="1" applyFill="1" applyBorder="1" applyAlignment="1" applyProtection="1">
      <alignment horizontal="center" vertical="center"/>
    </xf>
    <xf numFmtId="0" fontId="61" fillId="9" borderId="31" xfId="0" applyFont="1" applyFill="1" applyBorder="1" applyAlignment="1" applyProtection="1">
      <alignment horizontal="center" vertical="center"/>
    </xf>
    <xf numFmtId="0" fontId="2" fillId="9" borderId="31" xfId="0" applyFont="1" applyFill="1" applyBorder="1" applyAlignment="1" applyProtection="1">
      <alignment vertical="center"/>
    </xf>
    <xf numFmtId="0" fontId="26" fillId="3" borderId="31" xfId="6" applyFill="1" applyBorder="1" applyProtection="1"/>
    <xf numFmtId="0" fontId="58" fillId="9" borderId="31" xfId="0" applyFont="1" applyFill="1" applyBorder="1" applyAlignment="1" applyProtection="1">
      <alignment vertical="center"/>
    </xf>
    <xf numFmtId="0" fontId="59" fillId="0" borderId="0" xfId="0" applyFont="1"/>
    <xf numFmtId="3" fontId="39" fillId="4" borderId="31" xfId="0" applyNumberFormat="1" applyFont="1" applyFill="1" applyBorder="1" applyAlignment="1" applyProtection="1">
      <alignment horizontal="right" vertical="center"/>
    </xf>
    <xf numFmtId="3" fontId="10" fillId="4" borderId="31" xfId="0" applyNumberFormat="1" applyFont="1" applyFill="1" applyBorder="1" applyAlignment="1" applyProtection="1">
      <alignment horizontal="right" vertical="center"/>
      <protection locked="0"/>
    </xf>
    <xf numFmtId="3" fontId="11" fillId="4" borderId="31" xfId="0" applyNumberFormat="1" applyFont="1" applyFill="1" applyBorder="1" applyAlignment="1" applyProtection="1">
      <alignment horizontal="right" vertical="center"/>
    </xf>
    <xf numFmtId="3" fontId="11" fillId="3" borderId="31" xfId="0" applyNumberFormat="1" applyFont="1" applyFill="1" applyBorder="1" applyAlignment="1" applyProtection="1">
      <alignment horizontal="right" vertical="center"/>
      <protection locked="0"/>
    </xf>
    <xf numFmtId="3" fontId="10" fillId="3" borderId="31" xfId="0" applyNumberFormat="1" applyFont="1" applyFill="1" applyBorder="1" applyAlignment="1" applyProtection="1">
      <alignment horizontal="right" vertical="center"/>
      <protection locked="0"/>
    </xf>
    <xf numFmtId="3" fontId="6" fillId="0" borderId="31" xfId="0" applyNumberFormat="1" applyFont="1" applyFill="1" applyBorder="1" applyAlignment="1" applyProtection="1">
      <alignment horizontal="right" vertical="center"/>
    </xf>
    <xf numFmtId="3" fontId="7" fillId="4" borderId="31" xfId="0" applyNumberFormat="1" applyFont="1" applyFill="1" applyBorder="1" applyAlignment="1" applyProtection="1">
      <alignment horizontal="right" vertical="center"/>
    </xf>
    <xf numFmtId="3" fontId="10" fillId="4" borderId="31" xfId="0" applyNumberFormat="1" applyFont="1" applyFill="1" applyBorder="1" applyAlignment="1" applyProtection="1">
      <alignment horizontal="right" vertical="center"/>
    </xf>
    <xf numFmtId="3" fontId="11" fillId="3" borderId="31" xfId="0" applyNumberFormat="1" applyFont="1" applyFill="1" applyBorder="1" applyAlignment="1" applyProtection="1">
      <alignment horizontal="right" vertical="center" wrapText="1"/>
      <protection locked="0"/>
    </xf>
    <xf numFmtId="3" fontId="6" fillId="0" borderId="31" xfId="0" applyNumberFormat="1" applyFont="1" applyBorder="1" applyAlignment="1" applyProtection="1">
      <alignment horizontal="right" vertical="center"/>
    </xf>
    <xf numFmtId="3" fontId="6" fillId="3" borderId="31" xfId="0" applyNumberFormat="1" applyFont="1" applyFill="1" applyBorder="1" applyAlignment="1" applyProtection="1">
      <alignment horizontal="right" vertical="center"/>
      <protection locked="0"/>
    </xf>
    <xf numFmtId="3" fontId="12" fillId="0" borderId="31" xfId="0" applyNumberFormat="1" applyFont="1" applyFill="1" applyBorder="1" applyAlignment="1" applyProtection="1">
      <alignment horizontal="right" vertical="center"/>
    </xf>
    <xf numFmtId="3" fontId="13" fillId="0" borderId="31" xfId="0" applyNumberFormat="1" applyFont="1" applyFill="1" applyBorder="1" applyAlignment="1" applyProtection="1">
      <alignment horizontal="right" vertical="center"/>
    </xf>
    <xf numFmtId="3" fontId="11" fillId="3" borderId="31" xfId="0" applyNumberFormat="1" applyFont="1" applyFill="1" applyBorder="1" applyAlignment="1" applyProtection="1">
      <alignment horizontal="right" vertical="center"/>
    </xf>
    <xf numFmtId="0" fontId="11" fillId="3" borderId="31" xfId="0" applyFont="1" applyFill="1" applyBorder="1" applyAlignment="1" applyProtection="1">
      <alignment horizontal="right" vertical="center" wrapText="1"/>
      <protection locked="0"/>
    </xf>
    <xf numFmtId="3" fontId="6" fillId="5" borderId="31" xfId="0" applyNumberFormat="1" applyFont="1" applyFill="1" applyBorder="1" applyAlignment="1" applyProtection="1">
      <alignment horizontal="right" vertical="center"/>
    </xf>
    <xf numFmtId="3" fontId="12" fillId="5" borderId="31" xfId="0" applyNumberFormat="1" applyFont="1" applyFill="1" applyBorder="1" applyAlignment="1" applyProtection="1">
      <alignment horizontal="right" vertical="center"/>
    </xf>
    <xf numFmtId="3" fontId="13" fillId="5" borderId="31" xfId="0" applyNumberFormat="1" applyFont="1" applyFill="1" applyBorder="1" applyAlignment="1" applyProtection="1">
      <alignment horizontal="right" vertical="center"/>
    </xf>
    <xf numFmtId="3" fontId="10" fillId="3" borderId="31" xfId="0" applyNumberFormat="1" applyFont="1" applyFill="1" applyBorder="1" applyAlignment="1" applyProtection="1">
      <alignment horizontal="right" vertical="center"/>
    </xf>
    <xf numFmtId="3" fontId="7" fillId="4" borderId="31" xfId="0" applyNumberFormat="1" applyFont="1" applyFill="1" applyBorder="1" applyAlignment="1" applyProtection="1">
      <alignment horizontal="right" vertical="center"/>
      <protection locked="0"/>
    </xf>
    <xf numFmtId="0" fontId="11" fillId="3" borderId="31" xfId="0" applyFont="1" applyFill="1" applyBorder="1" applyAlignment="1" applyProtection="1">
      <alignment horizontal="right" vertical="center" wrapText="1"/>
    </xf>
    <xf numFmtId="3" fontId="40" fillId="4" borderId="31" xfId="0" applyNumberFormat="1" applyFont="1" applyFill="1" applyBorder="1" applyAlignment="1" applyProtection="1">
      <alignment horizontal="right" vertical="center"/>
    </xf>
    <xf numFmtId="3" fontId="41" fillId="3" borderId="31" xfId="0" applyNumberFormat="1" applyFont="1" applyFill="1" applyBorder="1" applyAlignment="1" applyProtection="1">
      <alignment horizontal="right" vertical="center"/>
    </xf>
    <xf numFmtId="3" fontId="40" fillId="3" borderId="31" xfId="0" applyNumberFormat="1" applyFont="1" applyFill="1" applyBorder="1" applyAlignment="1" applyProtection="1">
      <alignment horizontal="right" vertical="center"/>
    </xf>
    <xf numFmtId="3" fontId="42" fillId="0" borderId="31" xfId="0" applyNumberFormat="1" applyFont="1" applyFill="1" applyBorder="1" applyAlignment="1" applyProtection="1">
      <alignment horizontal="right" vertical="center"/>
    </xf>
    <xf numFmtId="3" fontId="42" fillId="0" borderId="31" xfId="0" applyNumberFormat="1" applyFont="1" applyBorder="1" applyAlignment="1" applyProtection="1">
      <alignment horizontal="right" vertical="center"/>
    </xf>
    <xf numFmtId="3" fontId="6" fillId="0" borderId="31" xfId="0" applyNumberFormat="1" applyFont="1" applyFill="1" applyBorder="1" applyAlignment="1" applyProtection="1">
      <alignment horizontal="right" vertical="center"/>
      <protection locked="0"/>
    </xf>
    <xf numFmtId="3" fontId="7" fillId="0" borderId="31" xfId="0" applyNumberFormat="1" applyFont="1" applyFill="1" applyBorder="1" applyAlignment="1" applyProtection="1">
      <alignment horizontal="right" vertical="center"/>
    </xf>
    <xf numFmtId="3" fontId="41" fillId="3" borderId="31" xfId="0" applyNumberFormat="1" applyFont="1" applyFill="1" applyBorder="1" applyAlignment="1" applyProtection="1">
      <alignment horizontal="right" vertical="center"/>
      <protection locked="0"/>
    </xf>
    <xf numFmtId="3" fontId="40" fillId="3" borderId="31" xfId="0" applyNumberFormat="1" applyFont="1" applyFill="1" applyBorder="1" applyAlignment="1" applyProtection="1">
      <alignment horizontal="right" vertical="center"/>
      <protection locked="0"/>
    </xf>
    <xf numFmtId="3" fontId="7" fillId="5" borderId="31" xfId="0" applyNumberFormat="1" applyFont="1" applyFill="1" applyBorder="1" applyAlignment="1" applyProtection="1">
      <alignment horizontal="right" vertical="center"/>
    </xf>
    <xf numFmtId="0" fontId="62" fillId="4" borderId="31" xfId="0" applyFont="1" applyFill="1" applyBorder="1" applyAlignment="1" applyProtection="1">
      <alignment vertical="center" wrapText="1"/>
    </xf>
    <xf numFmtId="0" fontId="30" fillId="4" borderId="31" xfId="0" applyFont="1" applyFill="1" applyBorder="1" applyAlignment="1" applyProtection="1">
      <alignment vertical="center" wrapText="1"/>
    </xf>
    <xf numFmtId="0" fontId="31" fillId="4" borderId="31" xfId="0" applyFont="1" applyFill="1" applyBorder="1" applyAlignment="1" applyProtection="1">
      <alignment vertical="center" wrapText="1"/>
    </xf>
    <xf numFmtId="0" fontId="31" fillId="3" borderId="31" xfId="0" applyFont="1" applyFill="1" applyBorder="1" applyAlignment="1" applyProtection="1">
      <alignment vertical="center" wrapText="1"/>
    </xf>
    <xf numFmtId="0" fontId="30" fillId="3" borderId="31" xfId="0" applyFont="1" applyFill="1" applyBorder="1" applyAlignment="1" applyProtection="1">
      <alignment vertical="center" wrapText="1"/>
    </xf>
    <xf numFmtId="0" fontId="31" fillId="0" borderId="31" xfId="0" applyFont="1" applyFill="1" applyBorder="1" applyAlignment="1" applyProtection="1">
      <alignment vertical="center" wrapText="1"/>
    </xf>
    <xf numFmtId="0" fontId="31" fillId="0" borderId="31" xfId="0" applyFont="1" applyBorder="1" applyAlignment="1" applyProtection="1">
      <alignment vertical="center" wrapText="1"/>
    </xf>
    <xf numFmtId="0" fontId="63" fillId="0" borderId="31" xfId="0" applyFont="1" applyFill="1" applyBorder="1" applyAlignment="1" applyProtection="1">
      <alignment vertical="center" wrapText="1"/>
    </xf>
    <xf numFmtId="0" fontId="36" fillId="0" borderId="0" xfId="0" applyFont="1" applyBorder="1"/>
    <xf numFmtId="0" fontId="11" fillId="0" borderId="0" xfId="0" applyFont="1" applyFill="1" applyBorder="1" applyAlignment="1" applyProtection="1">
      <alignment horizontal="right" vertical="center"/>
    </xf>
    <xf numFmtId="0" fontId="11" fillId="0" borderId="0" xfId="0" applyFont="1" applyFill="1" applyBorder="1" applyAlignment="1" applyProtection="1">
      <alignment vertical="center"/>
    </xf>
    <xf numFmtId="0" fontId="11" fillId="0" borderId="0" xfId="0" applyFont="1" applyFill="1" applyAlignment="1" applyProtection="1">
      <alignment vertical="center"/>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vertical="center"/>
    </xf>
    <xf numFmtId="0" fontId="6" fillId="0" borderId="0" xfId="0" applyFont="1" applyFill="1" applyAlignment="1" applyProtection="1">
      <alignment vertical="center" wrapText="1"/>
    </xf>
    <xf numFmtId="4" fontId="11" fillId="3" borderId="0" xfId="0" applyNumberFormat="1" applyFont="1" applyFill="1" applyBorder="1" applyAlignment="1" applyProtection="1">
      <alignment vertical="center"/>
    </xf>
    <xf numFmtId="4" fontId="3" fillId="0" borderId="0" xfId="0" applyNumberFormat="1" applyFont="1" applyBorder="1" applyAlignment="1" applyProtection="1">
      <alignment vertical="center"/>
    </xf>
    <xf numFmtId="3" fontId="6" fillId="3" borderId="0" xfId="0" applyNumberFormat="1" applyFont="1" applyFill="1" applyBorder="1" applyAlignment="1" applyProtection="1">
      <alignment horizontal="right" vertical="center" wrapText="1"/>
    </xf>
    <xf numFmtId="4" fontId="44" fillId="0" borderId="0" xfId="0" applyNumberFormat="1" applyFont="1" applyBorder="1" applyAlignment="1" applyProtection="1">
      <alignment vertical="center"/>
    </xf>
    <xf numFmtId="4" fontId="44" fillId="0" borderId="0" xfId="0" applyNumberFormat="1" applyFont="1" applyBorder="1" applyAlignment="1" applyProtection="1">
      <alignment horizontal="right" vertical="center"/>
    </xf>
    <xf numFmtId="0" fontId="36" fillId="0" borderId="0" xfId="0" applyFont="1" applyFill="1" applyBorder="1"/>
    <xf numFmtId="0" fontId="0" fillId="0" borderId="0" xfId="0" applyAlignment="1">
      <alignment horizontal="left"/>
    </xf>
    <xf numFmtId="14" fontId="0" fillId="0" borderId="0" xfId="0" applyNumberFormat="1"/>
    <xf numFmtId="3" fontId="6" fillId="0" borderId="2" xfId="0" applyNumberFormat="1" applyFont="1" applyBorder="1" applyAlignment="1" applyProtection="1">
      <alignment vertical="center"/>
    </xf>
    <xf numFmtId="3" fontId="6" fillId="0" borderId="3" xfId="0" applyNumberFormat="1" applyFont="1" applyBorder="1" applyAlignment="1" applyProtection="1">
      <alignment vertical="center"/>
    </xf>
    <xf numFmtId="4" fontId="6" fillId="0" borderId="0" xfId="0" applyNumberFormat="1" applyFont="1" applyAlignment="1" applyProtection="1">
      <alignment vertical="center"/>
    </xf>
    <xf numFmtId="4" fontId="14" fillId="0" borderId="0" xfId="0" applyNumberFormat="1" applyFont="1" applyBorder="1" applyAlignment="1" applyProtection="1">
      <alignment horizontal="center" vertical="center"/>
    </xf>
    <xf numFmtId="4" fontId="6" fillId="0" borderId="0" xfId="0" applyNumberFormat="1" applyFont="1" applyBorder="1" applyAlignment="1" applyProtection="1">
      <alignment vertical="center"/>
    </xf>
    <xf numFmtId="0" fontId="67" fillId="0" borderId="0" xfId="0" applyFont="1" applyAlignment="1">
      <alignment horizontal="left"/>
    </xf>
    <xf numFmtId="4" fontId="6" fillId="8" borderId="5" xfId="0" applyNumberFormat="1" applyFont="1" applyFill="1" applyBorder="1" applyAlignment="1" applyProtection="1">
      <alignment horizontal="center" vertical="center" wrapText="1"/>
    </xf>
    <xf numFmtId="4" fontId="6" fillId="16" borderId="5" xfId="0" applyNumberFormat="1" applyFont="1" applyFill="1" applyBorder="1" applyAlignment="1" applyProtection="1">
      <alignment horizontal="center" vertical="center" wrapText="1"/>
    </xf>
    <xf numFmtId="0" fontId="0" fillId="0" borderId="0" xfId="0" applyProtection="1"/>
    <xf numFmtId="0" fontId="19" fillId="0" borderId="0" xfId="0" applyFont="1" applyAlignment="1" applyProtection="1">
      <alignment vertical="center"/>
    </xf>
    <xf numFmtId="4" fontId="7" fillId="8" borderId="2"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vertical="center"/>
    </xf>
    <xf numFmtId="3" fontId="7" fillId="0" borderId="2" xfId="0" applyNumberFormat="1" applyFont="1" applyBorder="1" applyAlignment="1" applyProtection="1">
      <alignment vertical="center"/>
    </xf>
    <xf numFmtId="3" fontId="7" fillId="0" borderId="0" xfId="0" applyNumberFormat="1" applyFont="1" applyAlignment="1" applyProtection="1">
      <alignment vertical="center"/>
    </xf>
    <xf numFmtId="3" fontId="68" fillId="0" borderId="0" xfId="0" applyNumberFormat="1" applyFont="1" applyBorder="1" applyAlignment="1" applyProtection="1">
      <alignment horizontal="center" vertical="center"/>
    </xf>
    <xf numFmtId="3" fontId="7" fillId="0" borderId="0" xfId="0" applyNumberFormat="1" applyFont="1" applyBorder="1" applyAlignment="1" applyProtection="1">
      <alignment vertical="center"/>
    </xf>
    <xf numFmtId="0" fontId="7" fillId="0" borderId="0" xfId="0" applyFont="1" applyAlignment="1" applyProtection="1">
      <alignment vertical="center"/>
    </xf>
    <xf numFmtId="3" fontId="7" fillId="0" borderId="18" xfId="0" applyNumberFormat="1" applyFont="1" applyFill="1" applyBorder="1" applyAlignment="1" applyProtection="1">
      <alignment vertical="center"/>
    </xf>
    <xf numFmtId="3" fontId="39" fillId="0" borderId="0" xfId="0" applyNumberFormat="1" applyFont="1" applyBorder="1" applyAlignment="1" applyProtection="1">
      <alignment vertical="center"/>
    </xf>
    <xf numFmtId="3" fontId="43" fillId="0" borderId="0" xfId="0" applyNumberFormat="1" applyFont="1" applyBorder="1" applyAlignment="1" applyProtection="1">
      <alignment vertical="center"/>
    </xf>
    <xf numFmtId="3" fontId="43" fillId="0" borderId="0" xfId="0" applyNumberFormat="1" applyFont="1" applyBorder="1" applyAlignment="1" applyProtection="1">
      <alignment horizontal="right" vertical="center"/>
    </xf>
    <xf numFmtId="4" fontId="7" fillId="16" borderId="2" xfId="0" applyNumberFormat="1" applyFont="1" applyFill="1" applyBorder="1" applyAlignment="1" applyProtection="1">
      <alignment horizontal="center" vertical="center" wrapText="1"/>
    </xf>
    <xf numFmtId="3" fontId="7" fillId="0" borderId="27" xfId="0" applyNumberFormat="1" applyFont="1" applyBorder="1" applyAlignment="1" applyProtection="1">
      <alignment vertical="center"/>
    </xf>
    <xf numFmtId="3" fontId="7" fillId="0" borderId="0" xfId="0" applyNumberFormat="1" applyFont="1" applyBorder="1" applyAlignment="1" applyProtection="1">
      <alignment horizontal="center" vertical="center"/>
    </xf>
    <xf numFmtId="0" fontId="69" fillId="0" borderId="0" xfId="0" applyFont="1" applyAlignment="1" applyProtection="1">
      <alignment vertical="center"/>
    </xf>
    <xf numFmtId="0" fontId="70" fillId="3" borderId="0" xfId="0" applyFont="1" applyFill="1" applyAlignment="1" applyProtection="1">
      <alignment vertical="center"/>
    </xf>
    <xf numFmtId="3" fontId="70" fillId="4" borderId="7" xfId="0" applyNumberFormat="1" applyFont="1" applyFill="1" applyBorder="1" applyAlignment="1" applyProtection="1">
      <alignment vertical="center"/>
    </xf>
    <xf numFmtId="3" fontId="70" fillId="0" borderId="18" xfId="0" applyNumberFormat="1" applyFont="1" applyFill="1" applyBorder="1" applyAlignment="1" applyProtection="1">
      <alignment vertical="center"/>
    </xf>
    <xf numFmtId="3" fontId="70" fillId="0" borderId="0" xfId="0" applyNumberFormat="1" applyFont="1" applyBorder="1" applyAlignment="1" applyProtection="1">
      <alignment vertical="center"/>
    </xf>
    <xf numFmtId="3" fontId="70" fillId="0" borderId="11" xfId="0" applyNumberFormat="1" applyFont="1" applyFill="1" applyBorder="1" applyAlignment="1" applyProtection="1">
      <alignment vertical="center"/>
      <protection locked="0"/>
    </xf>
    <xf numFmtId="3" fontId="70" fillId="0" borderId="0" xfId="0" applyNumberFormat="1" applyFont="1" applyBorder="1" applyAlignment="1" applyProtection="1">
      <alignment horizontal="right" vertical="center"/>
    </xf>
    <xf numFmtId="3" fontId="70" fillId="0" borderId="0" xfId="0" applyNumberFormat="1" applyFont="1" applyAlignment="1" applyProtection="1">
      <alignment vertical="center"/>
    </xf>
    <xf numFmtId="0" fontId="70" fillId="0" borderId="0" xfId="0" applyFont="1" applyAlignment="1" applyProtection="1">
      <alignment vertical="center"/>
    </xf>
    <xf numFmtId="3" fontId="70" fillId="4" borderId="5" xfId="0" applyNumberFormat="1" applyFont="1" applyFill="1" applyBorder="1" applyAlignment="1" applyProtection="1">
      <alignment vertical="center"/>
    </xf>
    <xf numFmtId="3" fontId="70" fillId="0" borderId="17" xfId="0" applyNumberFormat="1" applyFont="1" applyFill="1" applyBorder="1" applyAlignment="1" applyProtection="1">
      <alignment vertical="center"/>
    </xf>
    <xf numFmtId="3" fontId="70" fillId="0" borderId="27" xfId="0" applyNumberFormat="1" applyFont="1" applyBorder="1" applyAlignment="1" applyProtection="1">
      <alignment vertical="center"/>
    </xf>
    <xf numFmtId="3" fontId="70" fillId="0" borderId="0" xfId="0" applyNumberFormat="1" applyFont="1" applyBorder="1" applyAlignment="1" applyProtection="1">
      <alignment horizontal="left" vertical="center"/>
    </xf>
    <xf numFmtId="0" fontId="70" fillId="3" borderId="0" xfId="0" applyFont="1" applyFill="1" applyBorder="1" applyAlignment="1" applyProtection="1">
      <alignment vertical="center"/>
    </xf>
    <xf numFmtId="3" fontId="70" fillId="0" borderId="25" xfId="0" applyNumberFormat="1" applyFont="1" applyFill="1" applyBorder="1" applyAlignment="1" applyProtection="1">
      <alignment vertical="center"/>
      <protection locked="0"/>
    </xf>
    <xf numFmtId="3" fontId="6" fillId="3" borderId="0" xfId="0" applyNumberFormat="1" applyFont="1" applyFill="1" applyBorder="1" applyAlignment="1" applyProtection="1">
      <alignment vertical="center" wrapText="1"/>
    </xf>
    <xf numFmtId="3" fontId="9" fillId="0" borderId="5" xfId="0" applyNumberFormat="1" applyFont="1" applyFill="1" applyBorder="1" applyAlignment="1" applyProtection="1">
      <alignment horizontal="center" vertical="center" wrapText="1"/>
    </xf>
    <xf numFmtId="3" fontId="9" fillId="0" borderId="7" xfId="0" applyNumberFormat="1" applyFont="1" applyFill="1" applyBorder="1" applyAlignment="1" applyProtection="1">
      <alignment horizontal="center" vertical="center" wrapText="1"/>
    </xf>
    <xf numFmtId="3" fontId="71" fillId="0" borderId="8" xfId="0" applyNumberFormat="1" applyFont="1" applyFill="1" applyBorder="1" applyAlignment="1" applyProtection="1">
      <alignment horizontal="center" vertical="center" wrapText="1"/>
    </xf>
    <xf numFmtId="3" fontId="71" fillId="0" borderId="5" xfId="0" applyNumberFormat="1" applyFont="1" applyFill="1" applyBorder="1" applyAlignment="1" applyProtection="1">
      <alignment horizontal="center" vertical="center" wrapText="1"/>
    </xf>
    <xf numFmtId="3" fontId="9" fillId="0" borderId="4" xfId="0" applyNumberFormat="1" applyFont="1" applyFill="1" applyBorder="1" applyAlignment="1" applyProtection="1">
      <alignment horizontal="center" vertical="center" wrapText="1"/>
    </xf>
    <xf numFmtId="3" fontId="28" fillId="3" borderId="0" xfId="6" applyNumberFormat="1" applyFont="1" applyFill="1" applyBorder="1" applyProtection="1"/>
    <xf numFmtId="3" fontId="28" fillId="3" borderId="0" xfId="6" applyNumberFormat="1" applyFont="1" applyFill="1" applyBorder="1" applyAlignment="1" applyProtection="1">
      <alignment horizontal="right"/>
    </xf>
    <xf numFmtId="0" fontId="69" fillId="3" borderId="0" xfId="0" applyFont="1" applyFill="1" applyBorder="1" applyAlignment="1" applyProtection="1">
      <alignment horizontal="right" vertical="center"/>
    </xf>
    <xf numFmtId="0" fontId="69" fillId="3" borderId="0" xfId="0" applyFont="1" applyFill="1" applyBorder="1" applyAlignment="1" applyProtection="1">
      <alignment vertical="center"/>
    </xf>
    <xf numFmtId="0" fontId="69" fillId="3" borderId="0" xfId="0" applyFont="1" applyFill="1" applyAlignment="1" applyProtection="1">
      <alignment vertical="center"/>
    </xf>
    <xf numFmtId="0" fontId="72" fillId="3" borderId="0" xfId="0" applyFont="1" applyFill="1" applyBorder="1" applyAlignment="1" applyProtection="1">
      <alignment horizontal="right" vertical="center"/>
    </xf>
    <xf numFmtId="0" fontId="72" fillId="3" borderId="0" xfId="0" applyFont="1" applyFill="1" applyBorder="1" applyAlignment="1" applyProtection="1">
      <alignment vertical="center"/>
    </xf>
    <xf numFmtId="0" fontId="72" fillId="3" borderId="0" xfId="0" applyFont="1" applyFill="1" applyAlignment="1" applyProtection="1">
      <alignment vertical="center"/>
    </xf>
    <xf numFmtId="3" fontId="7" fillId="3" borderId="0" xfId="0" applyNumberFormat="1" applyFont="1" applyFill="1" applyBorder="1" applyAlignment="1" applyProtection="1">
      <alignment horizontal="right" vertical="center" wrapText="1"/>
    </xf>
    <xf numFmtId="3" fontId="27" fillId="3" borderId="0" xfId="6" applyNumberFormat="1" applyFont="1" applyFill="1" applyBorder="1" applyAlignment="1" applyProtection="1">
      <alignment horizontal="right"/>
    </xf>
    <xf numFmtId="3" fontId="70" fillId="3" borderId="0" xfId="0" applyNumberFormat="1" applyFont="1" applyFill="1" applyBorder="1" applyAlignment="1" applyProtection="1">
      <alignment horizontal="right" vertical="center" wrapText="1"/>
    </xf>
    <xf numFmtId="3" fontId="74" fillId="3" borderId="0" xfId="6" applyNumberFormat="1" applyFont="1" applyFill="1" applyBorder="1" applyAlignment="1" applyProtection="1">
      <alignment horizontal="right"/>
    </xf>
    <xf numFmtId="4" fontId="7" fillId="0" borderId="0" xfId="0" applyNumberFormat="1" applyFont="1" applyBorder="1" applyAlignment="1" applyProtection="1">
      <alignment vertical="center"/>
    </xf>
    <xf numFmtId="3" fontId="70" fillId="0" borderId="0" xfId="0" applyNumberFormat="1" applyFont="1" applyBorder="1" applyAlignment="1" applyProtection="1">
      <alignment horizontal="center" vertical="center"/>
    </xf>
    <xf numFmtId="4" fontId="68" fillId="0" borderId="0" xfId="0" applyNumberFormat="1" applyFont="1" applyBorder="1" applyAlignment="1" applyProtection="1">
      <alignment horizontal="center" vertical="center"/>
    </xf>
    <xf numFmtId="3" fontId="73" fillId="4" borderId="5" xfId="0" applyNumberFormat="1" applyFont="1" applyFill="1" applyBorder="1" applyAlignment="1" applyProtection="1">
      <alignment vertical="center"/>
    </xf>
    <xf numFmtId="3" fontId="6" fillId="3" borderId="26" xfId="0" applyNumberFormat="1" applyFont="1" applyFill="1" applyBorder="1" applyAlignment="1" applyProtection="1">
      <alignment horizontal="center" vertical="center" wrapText="1"/>
    </xf>
    <xf numFmtId="3" fontId="6" fillId="3" borderId="53" xfId="0" applyNumberFormat="1" applyFont="1" applyFill="1" applyBorder="1" applyAlignment="1" applyProtection="1">
      <alignment vertical="center" wrapText="1"/>
    </xf>
    <xf numFmtId="3" fontId="28" fillId="3" borderId="26" xfId="6" applyNumberFormat="1" applyFont="1" applyFill="1" applyBorder="1" applyProtection="1"/>
    <xf numFmtId="3" fontId="28" fillId="3" borderId="53" xfId="6" applyNumberFormat="1" applyFont="1" applyFill="1" applyBorder="1" applyProtection="1"/>
    <xf numFmtId="3" fontId="69" fillId="19" borderId="5" xfId="0" applyNumberFormat="1" applyFont="1" applyFill="1" applyBorder="1" applyAlignment="1" applyProtection="1">
      <alignment horizontal="right" vertical="center" wrapText="1"/>
    </xf>
    <xf numFmtId="3" fontId="7" fillId="19" borderId="5" xfId="0" applyNumberFormat="1" applyFont="1" applyFill="1" applyBorder="1" applyAlignment="1" applyProtection="1">
      <alignment horizontal="right" vertical="center" wrapText="1"/>
    </xf>
    <xf numFmtId="3" fontId="7" fillId="19" borderId="27" xfId="0" applyNumberFormat="1" applyFont="1" applyFill="1" applyBorder="1" applyAlignment="1" applyProtection="1">
      <alignment horizontal="right" vertical="center" wrapText="1"/>
    </xf>
    <xf numFmtId="3" fontId="6" fillId="19" borderId="5" xfId="0" applyNumberFormat="1" applyFont="1" applyFill="1" applyBorder="1" applyAlignment="1" applyProtection="1">
      <alignment horizontal="right" vertical="center" wrapText="1"/>
    </xf>
    <xf numFmtId="3" fontId="6" fillId="3" borderId="10" xfId="0" applyNumberFormat="1" applyFont="1" applyFill="1" applyBorder="1" applyAlignment="1" applyProtection="1">
      <alignment horizontal="right" vertical="center" wrapText="1"/>
      <protection locked="0"/>
    </xf>
    <xf numFmtId="3" fontId="6" fillId="0" borderId="17" xfId="0" applyNumberFormat="1" applyFont="1" applyFill="1" applyBorder="1" applyAlignment="1" applyProtection="1">
      <alignment horizontal="right" vertical="center" wrapText="1"/>
    </xf>
    <xf numFmtId="3" fontId="6" fillId="3" borderId="13"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wrapText="1"/>
    </xf>
    <xf numFmtId="3" fontId="6" fillId="3" borderId="17" xfId="0" applyNumberFormat="1" applyFont="1" applyFill="1" applyBorder="1" applyAlignment="1" applyProtection="1">
      <alignment horizontal="right" vertical="center" wrapText="1"/>
      <protection locked="0"/>
    </xf>
    <xf numFmtId="3" fontId="7" fillId="0" borderId="17" xfId="0" applyNumberFormat="1" applyFont="1" applyFill="1" applyBorder="1" applyAlignment="1" applyProtection="1">
      <alignment horizontal="right" vertical="center" wrapText="1"/>
    </xf>
    <xf numFmtId="3" fontId="7" fillId="0" borderId="27" xfId="0" applyNumberFormat="1" applyFont="1" applyFill="1" applyBorder="1" applyAlignment="1" applyProtection="1">
      <alignment horizontal="right" vertical="center" wrapText="1"/>
    </xf>
    <xf numFmtId="3" fontId="7" fillId="19" borderId="5" xfId="0" applyNumberFormat="1" applyFont="1" applyFill="1" applyBorder="1" applyAlignment="1" applyProtection="1">
      <alignment horizontal="right"/>
    </xf>
    <xf numFmtId="3" fontId="69" fillId="19" borderId="7" xfId="0" applyNumberFormat="1" applyFont="1" applyFill="1" applyBorder="1" applyAlignment="1" applyProtection="1">
      <alignment horizontal="right" vertical="center" wrapText="1"/>
    </xf>
    <xf numFmtId="3" fontId="7" fillId="19" borderId="7" xfId="0" applyNumberFormat="1" applyFont="1" applyFill="1" applyBorder="1" applyAlignment="1" applyProtection="1">
      <alignment horizontal="right" vertical="center" wrapText="1"/>
    </xf>
    <xf numFmtId="3" fontId="7" fillId="19" borderId="0" xfId="0" applyNumberFormat="1" applyFont="1" applyFill="1" applyBorder="1" applyAlignment="1" applyProtection="1">
      <alignment horizontal="right" vertical="center" wrapText="1"/>
    </xf>
    <xf numFmtId="3" fontId="6" fillId="19" borderId="7" xfId="0" applyNumberFormat="1" applyFont="1" applyFill="1" applyBorder="1" applyAlignment="1" applyProtection="1">
      <alignment horizontal="right" vertical="center" wrapText="1"/>
    </xf>
    <xf numFmtId="3" fontId="70" fillId="6" borderId="11" xfId="0" applyNumberFormat="1" applyFont="1" applyFill="1" applyBorder="1" applyAlignment="1" applyProtection="1">
      <alignment horizontal="right" vertical="center" wrapText="1"/>
    </xf>
    <xf numFmtId="3" fontId="6" fillId="0" borderId="18" xfId="0" applyNumberFormat="1" applyFont="1" applyFill="1" applyBorder="1" applyAlignment="1" applyProtection="1">
      <alignment horizontal="right" vertical="center" wrapText="1"/>
    </xf>
    <xf numFmtId="3" fontId="6" fillId="3" borderId="11" xfId="0" applyNumberFormat="1" applyFont="1" applyFill="1" applyBorder="1" applyAlignment="1" applyProtection="1">
      <alignment horizontal="right" vertical="center" wrapText="1"/>
      <protection locked="0"/>
    </xf>
    <xf numFmtId="3" fontId="6" fillId="3" borderId="15" xfId="0" applyNumberFormat="1" applyFont="1" applyFill="1" applyBorder="1" applyAlignment="1" applyProtection="1">
      <alignment horizontal="right" vertical="center" wrapText="1"/>
      <protection locked="0"/>
    </xf>
    <xf numFmtId="3" fontId="6" fillId="0" borderId="15" xfId="0" applyNumberFormat="1" applyFont="1" applyFill="1" applyBorder="1" applyAlignment="1" applyProtection="1">
      <alignment horizontal="right" vertical="center" wrapText="1"/>
    </xf>
    <xf numFmtId="3" fontId="6" fillId="3" borderId="18" xfId="0" applyNumberFormat="1" applyFont="1" applyFill="1" applyBorder="1" applyAlignment="1" applyProtection="1">
      <alignment horizontal="right" vertical="center" wrapText="1"/>
      <protection locked="0"/>
    </xf>
    <xf numFmtId="3" fontId="7" fillId="0" borderId="18" xfId="0" applyNumberFormat="1" applyFont="1" applyFill="1" applyBorder="1" applyAlignment="1" applyProtection="1">
      <alignment horizontal="right" vertical="center" wrapText="1"/>
    </xf>
    <xf numFmtId="3" fontId="6" fillId="6" borderId="11" xfId="0" applyNumberFormat="1" applyFont="1" applyFill="1" applyBorder="1" applyAlignment="1" applyProtection="1">
      <alignment horizontal="right" vertical="center" wrapText="1"/>
    </xf>
    <xf numFmtId="3" fontId="6" fillId="6" borderId="15" xfId="0" applyNumberFormat="1" applyFont="1" applyFill="1" applyBorder="1" applyAlignment="1" applyProtection="1">
      <alignment horizontal="right" vertical="center" wrapText="1"/>
    </xf>
    <xf numFmtId="3" fontId="7" fillId="0" borderId="0" xfId="0" applyNumberFormat="1" applyFont="1" applyFill="1" applyBorder="1" applyAlignment="1" applyProtection="1">
      <alignment horizontal="right" vertical="center" wrapText="1"/>
    </xf>
    <xf numFmtId="49" fontId="9" fillId="0" borderId="55" xfId="0" applyNumberFormat="1" applyFont="1" applyFill="1" applyBorder="1" applyAlignment="1" applyProtection="1">
      <alignment horizontal="center" vertical="center" wrapText="1"/>
    </xf>
    <xf numFmtId="3" fontId="6" fillId="6" borderId="10" xfId="0" applyNumberFormat="1" applyFont="1" applyFill="1" applyBorder="1" applyAlignment="1" applyProtection="1">
      <alignment horizontal="right" vertical="center" wrapText="1"/>
    </xf>
    <xf numFmtId="3" fontId="6" fillId="6"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6" fillId="6" borderId="17" xfId="0" applyNumberFormat="1" applyFont="1" applyFill="1" applyBorder="1" applyAlignment="1" applyProtection="1">
      <alignment horizontal="right" vertical="center" wrapText="1"/>
    </xf>
    <xf numFmtId="3" fontId="6" fillId="6" borderId="18" xfId="0" applyNumberFormat="1" applyFont="1" applyFill="1" applyBorder="1" applyAlignment="1" applyProtection="1">
      <alignment horizontal="right" vertical="center" wrapText="1"/>
    </xf>
    <xf numFmtId="3" fontId="70" fillId="6" borderId="10" xfId="0" applyNumberFormat="1" applyFont="1" applyFill="1" applyBorder="1" applyAlignment="1" applyProtection="1">
      <alignment horizontal="right" vertical="center" wrapText="1"/>
    </xf>
    <xf numFmtId="3" fontId="7" fillId="6" borderId="11" xfId="0" applyNumberFormat="1" applyFont="1" applyFill="1" applyBorder="1" applyAlignment="1" applyProtection="1">
      <alignment horizontal="right" vertical="center" wrapText="1"/>
    </xf>
    <xf numFmtId="3" fontId="7" fillId="6" borderId="15" xfId="0" applyNumberFormat="1" applyFont="1" applyFill="1" applyBorder="1" applyAlignment="1" applyProtection="1">
      <alignment horizontal="right" vertical="center" wrapText="1"/>
    </xf>
    <xf numFmtId="3" fontId="7" fillId="0" borderId="15" xfId="0" applyNumberFormat="1" applyFont="1" applyFill="1" applyBorder="1" applyAlignment="1" applyProtection="1">
      <alignment horizontal="right" vertical="center" wrapText="1"/>
    </xf>
    <xf numFmtId="3" fontId="7" fillId="6" borderId="18" xfId="0" applyNumberFormat="1" applyFont="1" applyFill="1" applyBorder="1" applyAlignment="1" applyProtection="1">
      <alignment horizontal="right" vertical="center" wrapText="1"/>
    </xf>
    <xf numFmtId="3" fontId="7" fillId="6" borderId="10" xfId="0" applyNumberFormat="1" applyFont="1" applyFill="1" applyBorder="1" applyAlignment="1" applyProtection="1">
      <alignment horizontal="right" vertical="center" wrapText="1"/>
    </xf>
    <xf numFmtId="3" fontId="7" fillId="6"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xf>
    <xf numFmtId="3" fontId="7" fillId="6" borderId="17" xfId="0" applyNumberFormat="1" applyFont="1" applyFill="1" applyBorder="1" applyAlignment="1" applyProtection="1">
      <alignment horizontal="right" vertical="center" wrapText="1"/>
    </xf>
    <xf numFmtId="49" fontId="71" fillId="0" borderId="4" xfId="0" applyNumberFormat="1" applyFont="1" applyFill="1" applyBorder="1" applyAlignment="1" applyProtection="1">
      <alignment horizontal="center" vertical="center" wrapText="1"/>
    </xf>
    <xf numFmtId="3" fontId="70" fillId="19" borderId="7" xfId="0" applyNumberFormat="1" applyFont="1" applyFill="1" applyBorder="1" applyAlignment="1" applyProtection="1">
      <alignment horizontal="right" vertical="center" wrapText="1"/>
    </xf>
    <xf numFmtId="3" fontId="70" fillId="19" borderId="0" xfId="0" applyNumberFormat="1" applyFont="1" applyFill="1" applyBorder="1" applyAlignment="1" applyProtection="1">
      <alignment horizontal="right" vertical="center" wrapText="1"/>
    </xf>
    <xf numFmtId="3" fontId="70" fillId="0" borderId="18" xfId="0" applyNumberFormat="1" applyFont="1" applyFill="1" applyBorder="1" applyAlignment="1" applyProtection="1">
      <alignment horizontal="right" vertical="center" wrapText="1"/>
    </xf>
    <xf numFmtId="3" fontId="70" fillId="6" borderId="15" xfId="0" applyNumberFormat="1" applyFont="1" applyFill="1" applyBorder="1" applyAlignment="1" applyProtection="1">
      <alignment horizontal="right" vertical="center" wrapText="1"/>
    </xf>
    <xf numFmtId="3" fontId="70" fillId="0" borderId="15" xfId="0" applyNumberFormat="1" applyFont="1" applyFill="1" applyBorder="1" applyAlignment="1" applyProtection="1">
      <alignment horizontal="right" vertical="center" wrapText="1"/>
    </xf>
    <xf numFmtId="3" fontId="70" fillId="6" borderId="18" xfId="0" applyNumberFormat="1" applyFont="1" applyFill="1" applyBorder="1" applyAlignment="1" applyProtection="1">
      <alignment horizontal="right" vertical="center" wrapText="1"/>
    </xf>
    <xf numFmtId="3" fontId="70" fillId="0" borderId="0" xfId="0" applyNumberFormat="1" applyFont="1" applyFill="1" applyBorder="1" applyAlignment="1" applyProtection="1">
      <alignment horizontal="right" vertical="center" wrapText="1"/>
    </xf>
    <xf numFmtId="49" fontId="71" fillId="0" borderId="5" xfId="0" applyNumberFormat="1" applyFont="1" applyFill="1" applyBorder="1" applyAlignment="1" applyProtection="1">
      <alignment horizontal="center" vertical="center" wrapText="1"/>
    </xf>
    <xf numFmtId="3" fontId="70" fillId="19" borderId="5" xfId="0" applyNumberFormat="1" applyFont="1" applyFill="1" applyBorder="1" applyAlignment="1" applyProtection="1">
      <alignment horizontal="right" vertical="center" wrapText="1"/>
    </xf>
    <xf numFmtId="3" fontId="70" fillId="19" borderId="27" xfId="0" applyNumberFormat="1" applyFont="1" applyFill="1" applyBorder="1" applyAlignment="1" applyProtection="1">
      <alignment horizontal="right" vertical="center" wrapText="1"/>
    </xf>
    <xf numFmtId="3" fontId="70" fillId="0" borderId="17" xfId="0" applyNumberFormat="1" applyFont="1" applyFill="1" applyBorder="1" applyAlignment="1" applyProtection="1">
      <alignment horizontal="right" vertical="center" wrapText="1"/>
    </xf>
    <xf numFmtId="3" fontId="70" fillId="6" borderId="13" xfId="0" applyNumberFormat="1" applyFont="1" applyFill="1" applyBorder="1" applyAlignment="1" applyProtection="1">
      <alignment horizontal="right" vertical="center" wrapText="1"/>
    </xf>
    <xf numFmtId="3" fontId="70" fillId="0" borderId="13" xfId="0" applyNumberFormat="1" applyFont="1" applyFill="1" applyBorder="1" applyAlignment="1" applyProtection="1">
      <alignment horizontal="right" vertical="center" wrapText="1"/>
    </xf>
    <xf numFmtId="3" fontId="70" fillId="6" borderId="17" xfId="0" applyNumberFormat="1" applyFont="1" applyFill="1" applyBorder="1" applyAlignment="1" applyProtection="1">
      <alignment horizontal="right" vertical="center" wrapText="1"/>
    </xf>
    <xf numFmtId="3" fontId="70" fillId="3" borderId="10" xfId="0" applyNumberFormat="1" applyFont="1" applyFill="1" applyBorder="1" applyAlignment="1" applyProtection="1">
      <alignment horizontal="right" vertical="center" wrapText="1"/>
      <protection locked="0"/>
    </xf>
    <xf numFmtId="3" fontId="70" fillId="3" borderId="13" xfId="0" applyNumberFormat="1" applyFont="1" applyFill="1" applyBorder="1" applyAlignment="1" applyProtection="1">
      <alignment horizontal="right" vertical="center" wrapText="1"/>
      <protection locked="0"/>
    </xf>
    <xf numFmtId="3" fontId="70" fillId="0" borderId="27" xfId="0" applyNumberFormat="1" applyFont="1" applyFill="1" applyBorder="1" applyAlignment="1" applyProtection="1">
      <alignment horizontal="right" vertical="center" wrapText="1"/>
    </xf>
    <xf numFmtId="3" fontId="69" fillId="19" borderId="5" xfId="0" applyNumberFormat="1" applyFont="1" applyFill="1" applyBorder="1" applyProtection="1"/>
    <xf numFmtId="3" fontId="7" fillId="19" borderId="5" xfId="0" applyNumberFormat="1" applyFont="1" applyFill="1" applyBorder="1" applyProtection="1"/>
    <xf numFmtId="3" fontId="7" fillId="19" borderId="27" xfId="0" applyNumberFormat="1" applyFont="1" applyFill="1" applyBorder="1" applyProtection="1"/>
    <xf numFmtId="3" fontId="6" fillId="19" borderId="5" xfId="0" applyNumberFormat="1" applyFont="1" applyFill="1" applyBorder="1" applyAlignment="1" applyProtection="1">
      <alignment vertical="center"/>
    </xf>
    <xf numFmtId="3" fontId="6" fillId="6" borderId="10" xfId="0" applyNumberFormat="1" applyFont="1" applyFill="1" applyBorder="1" applyAlignment="1" applyProtection="1">
      <alignment vertical="center"/>
    </xf>
    <xf numFmtId="3" fontId="6" fillId="6" borderId="13" xfId="0" applyNumberFormat="1" applyFont="1" applyFill="1" applyBorder="1" applyAlignment="1" applyProtection="1">
      <alignment vertical="center"/>
    </xf>
    <xf numFmtId="3" fontId="6" fillId="0" borderId="13" xfId="0" applyNumberFormat="1" applyFont="1" applyFill="1" applyBorder="1" applyAlignment="1" applyProtection="1">
      <alignment vertical="center"/>
    </xf>
    <xf numFmtId="3" fontId="6" fillId="6" borderId="17" xfId="0" applyNumberFormat="1" applyFont="1" applyFill="1" applyBorder="1" applyAlignment="1" applyProtection="1">
      <alignment vertical="center"/>
    </xf>
    <xf numFmtId="3" fontId="7" fillId="19" borderId="5" xfId="0" applyNumberFormat="1" applyFont="1" applyFill="1" applyBorder="1" applyAlignment="1" applyProtection="1">
      <alignment vertical="center"/>
    </xf>
    <xf numFmtId="3" fontId="7" fillId="0" borderId="27" xfId="0" applyNumberFormat="1" applyFont="1" applyFill="1" applyBorder="1" applyAlignment="1" applyProtection="1">
      <alignment vertical="center"/>
    </xf>
    <xf numFmtId="3" fontId="7" fillId="6" borderId="13" xfId="0" applyNumberFormat="1" applyFont="1" applyFill="1" applyBorder="1" applyAlignment="1" applyProtection="1">
      <alignment vertical="center"/>
    </xf>
    <xf numFmtId="3" fontId="6" fillId="6" borderId="10" xfId="0" applyNumberFormat="1" applyFont="1" applyFill="1" applyBorder="1" applyProtection="1"/>
    <xf numFmtId="3" fontId="6" fillId="6" borderId="13" xfId="0" applyNumberFormat="1" applyFont="1" applyFill="1" applyBorder="1" applyProtection="1"/>
    <xf numFmtId="3" fontId="6" fillId="0" borderId="17" xfId="0" applyNumberFormat="1" applyFont="1" applyFill="1" applyBorder="1" applyProtection="1"/>
    <xf numFmtId="3" fontId="28" fillId="0" borderId="17" xfId="5" applyNumberFormat="1" applyFont="1" applyFill="1" applyBorder="1" applyAlignment="1" applyProtection="1">
      <alignment horizontal="right" vertical="center" wrapText="1"/>
    </xf>
    <xf numFmtId="3" fontId="28" fillId="0" borderId="18" xfId="5" applyNumberFormat="1" applyFont="1" applyFill="1" applyBorder="1" applyAlignment="1" applyProtection="1">
      <alignment horizontal="right" vertical="center" wrapText="1"/>
    </xf>
    <xf numFmtId="3" fontId="27" fillId="0" borderId="18" xfId="5" applyNumberFormat="1" applyFont="1" applyFill="1" applyBorder="1" applyAlignment="1" applyProtection="1">
      <alignment horizontal="right" vertical="center" wrapText="1"/>
    </xf>
    <xf numFmtId="3" fontId="27" fillId="0" borderId="17" xfId="5" applyNumberFormat="1" applyFont="1" applyFill="1" applyBorder="1" applyAlignment="1" applyProtection="1">
      <alignment horizontal="right" vertical="center" wrapText="1"/>
    </xf>
    <xf numFmtId="3" fontId="74" fillId="0" borderId="18" xfId="5" applyNumberFormat="1" applyFont="1" applyFill="1" applyBorder="1" applyAlignment="1" applyProtection="1">
      <alignment horizontal="right" vertical="center" wrapText="1"/>
    </xf>
    <xf numFmtId="3" fontId="74" fillId="0" borderId="17" xfId="5" applyNumberFormat="1" applyFont="1" applyFill="1" applyBorder="1" applyAlignment="1" applyProtection="1">
      <alignment horizontal="right" vertical="center" wrapText="1"/>
    </xf>
    <xf numFmtId="3" fontId="7" fillId="19" borderId="5" xfId="0" applyNumberFormat="1" applyFont="1" applyFill="1" applyBorder="1" applyAlignment="1" applyProtection="1">
      <alignment vertical="center" wrapText="1"/>
    </xf>
    <xf numFmtId="3" fontId="6" fillId="6" borderId="10" xfId="0" applyNumberFormat="1" applyFont="1" applyFill="1" applyBorder="1" applyAlignment="1" applyProtection="1">
      <alignment vertical="center" wrapText="1"/>
    </xf>
    <xf numFmtId="3" fontId="6" fillId="6" borderId="13" xfId="0" applyNumberFormat="1" applyFont="1" applyFill="1" applyBorder="1" applyAlignment="1" applyProtection="1">
      <alignment vertical="center" wrapText="1"/>
    </xf>
    <xf numFmtId="3" fontId="28" fillId="0" borderId="17" xfId="5" applyNumberFormat="1" applyFont="1" applyFill="1" applyBorder="1" applyAlignment="1" applyProtection="1">
      <alignment horizontal="left" vertical="center" wrapText="1"/>
    </xf>
    <xf numFmtId="3" fontId="7" fillId="6" borderId="20" xfId="0" applyNumberFormat="1" applyFont="1" applyFill="1" applyBorder="1" applyAlignment="1" applyProtection="1">
      <alignment horizontal="right" vertical="center" wrapText="1"/>
    </xf>
    <xf numFmtId="3" fontId="7" fillId="6" borderId="10" xfId="0" applyNumberFormat="1" applyFont="1" applyFill="1" applyBorder="1" applyAlignment="1" applyProtection="1">
      <alignment vertical="center"/>
    </xf>
    <xf numFmtId="3" fontId="7" fillId="6" borderId="24" xfId="0" applyNumberFormat="1" applyFont="1" applyFill="1" applyBorder="1" applyAlignment="1" applyProtection="1">
      <alignment vertical="center"/>
    </xf>
    <xf numFmtId="3" fontId="70" fillId="3" borderId="20" xfId="0" applyNumberFormat="1" applyFont="1" applyFill="1" applyBorder="1" applyAlignment="1" applyProtection="1">
      <alignment horizontal="right" vertical="center" wrapText="1"/>
      <protection locked="0"/>
    </xf>
    <xf numFmtId="3" fontId="70" fillId="3" borderId="17" xfId="0" applyNumberFormat="1" applyFont="1" applyFill="1" applyBorder="1" applyAlignment="1" applyProtection="1">
      <alignment horizontal="right" vertical="center" wrapText="1"/>
      <protection locked="0"/>
    </xf>
    <xf numFmtId="3" fontId="7" fillId="6" borderId="11" xfId="0" applyNumberFormat="1" applyFont="1" applyFill="1" applyBorder="1" applyAlignment="1" applyProtection="1">
      <alignment vertical="center"/>
    </xf>
    <xf numFmtId="3" fontId="7" fillId="6" borderId="15" xfId="0" applyNumberFormat="1" applyFont="1" applyFill="1" applyBorder="1" applyAlignment="1" applyProtection="1">
      <alignment vertical="center"/>
    </xf>
    <xf numFmtId="3" fontId="6" fillId="6" borderId="17" xfId="0" applyNumberFormat="1" applyFont="1" applyFill="1" applyBorder="1" applyAlignment="1" applyProtection="1">
      <alignment vertical="center" wrapText="1"/>
    </xf>
    <xf numFmtId="3" fontId="7" fillId="0" borderId="27" xfId="0" applyNumberFormat="1" applyFont="1" applyFill="1" applyBorder="1" applyAlignment="1" applyProtection="1">
      <alignment vertical="center" wrapText="1"/>
    </xf>
    <xf numFmtId="3" fontId="6" fillId="6" borderId="24" xfId="0" applyNumberFormat="1" applyFont="1" applyFill="1" applyBorder="1" applyAlignment="1" applyProtection="1">
      <alignment vertical="center"/>
    </xf>
    <xf numFmtId="3" fontId="6" fillId="3" borderId="9" xfId="0" applyNumberFormat="1" applyFont="1" applyFill="1" applyBorder="1" applyAlignment="1" applyProtection="1">
      <alignment vertical="center" wrapText="1"/>
    </xf>
    <xf numFmtId="3" fontId="6" fillId="3" borderId="12" xfId="0" applyNumberFormat="1" applyFont="1" applyFill="1" applyBorder="1" applyAlignment="1" applyProtection="1">
      <alignment vertical="center" wrapText="1"/>
    </xf>
    <xf numFmtId="3" fontId="28" fillId="0" borderId="16" xfId="5" applyNumberFormat="1" applyFont="1" applyFill="1" applyBorder="1" applyAlignment="1" applyProtection="1">
      <alignment horizontal="right" vertical="center"/>
    </xf>
    <xf numFmtId="3" fontId="6" fillId="3" borderId="16" xfId="0" applyNumberFormat="1" applyFont="1" applyFill="1" applyBorder="1" applyAlignment="1" applyProtection="1">
      <alignment vertical="center" wrapText="1"/>
    </xf>
    <xf numFmtId="3" fontId="7" fillId="0" borderId="26" xfId="0" applyNumberFormat="1" applyFont="1" applyFill="1" applyBorder="1" applyAlignment="1" applyProtection="1">
      <alignment horizontal="center" vertical="center" wrapText="1"/>
    </xf>
    <xf numFmtId="3" fontId="6" fillId="3" borderId="10" xfId="0" applyNumberFormat="1" applyFont="1" applyFill="1" applyBorder="1" applyAlignment="1" applyProtection="1">
      <alignment vertical="center" wrapText="1"/>
    </xf>
    <xf numFmtId="3" fontId="6" fillId="3" borderId="13" xfId="0" applyNumberFormat="1" applyFont="1" applyFill="1" applyBorder="1" applyAlignment="1" applyProtection="1">
      <alignment vertical="center" wrapText="1"/>
    </xf>
    <xf numFmtId="3" fontId="6" fillId="3" borderId="17" xfId="0" applyNumberFormat="1" applyFont="1" applyFill="1" applyBorder="1" applyAlignment="1" applyProtection="1">
      <alignment vertical="center" wrapText="1"/>
    </xf>
    <xf numFmtId="3" fontId="6" fillId="0" borderId="13" xfId="0" applyNumberFormat="1" applyFont="1" applyFill="1" applyBorder="1" applyAlignment="1" applyProtection="1">
      <alignment vertical="center" wrapText="1"/>
      <protection locked="0"/>
    </xf>
    <xf numFmtId="3" fontId="6" fillId="0" borderId="24" xfId="0" applyNumberFormat="1" applyFont="1" applyFill="1" applyBorder="1" applyAlignment="1" applyProtection="1">
      <alignment vertical="center" wrapText="1"/>
      <protection locked="0"/>
    </xf>
    <xf numFmtId="3" fontId="6" fillId="3" borderId="9" xfId="0" applyNumberFormat="1" applyFont="1" applyFill="1" applyBorder="1" applyAlignment="1" applyProtection="1">
      <alignment horizontal="center" vertical="center" wrapText="1"/>
    </xf>
    <xf numFmtId="3" fontId="6" fillId="3" borderId="12" xfId="0" applyNumberFormat="1" applyFont="1" applyFill="1" applyBorder="1" applyAlignment="1" applyProtection="1">
      <alignment horizontal="center" vertical="center" wrapText="1"/>
    </xf>
    <xf numFmtId="3" fontId="69" fillId="19" borderId="7" xfId="0" applyNumberFormat="1" applyFont="1" applyFill="1" applyBorder="1" applyAlignment="1" applyProtection="1">
      <alignment vertical="center" wrapText="1"/>
    </xf>
    <xf numFmtId="3" fontId="7" fillId="19" borderId="7" xfId="0" applyNumberFormat="1" applyFont="1" applyFill="1" applyBorder="1" applyAlignment="1" applyProtection="1">
      <alignment vertical="center" wrapText="1"/>
    </xf>
    <xf numFmtId="3" fontId="7" fillId="19" borderId="0" xfId="0" applyNumberFormat="1" applyFont="1" applyFill="1" applyBorder="1" applyAlignment="1" applyProtection="1">
      <alignment vertical="center" wrapText="1"/>
    </xf>
    <xf numFmtId="3" fontId="6" fillId="19" borderId="7" xfId="0" applyNumberFormat="1" applyFont="1" applyFill="1" applyBorder="1" applyAlignment="1" applyProtection="1">
      <alignment vertical="center" wrapText="1"/>
    </xf>
    <xf numFmtId="3" fontId="6" fillId="3" borderId="11" xfId="0" applyNumberFormat="1" applyFont="1" applyFill="1" applyBorder="1" applyAlignment="1" applyProtection="1">
      <alignment vertical="center" wrapText="1"/>
    </xf>
    <xf numFmtId="3" fontId="6" fillId="0" borderId="18" xfId="0" applyNumberFormat="1" applyFont="1" applyFill="1" applyBorder="1" applyAlignment="1" applyProtection="1">
      <alignment vertical="center" wrapText="1"/>
    </xf>
    <xf numFmtId="3" fontId="6" fillId="3" borderId="15" xfId="0" applyNumberFormat="1" applyFont="1" applyFill="1" applyBorder="1" applyAlignment="1" applyProtection="1">
      <alignment vertical="center" wrapText="1"/>
    </xf>
    <xf numFmtId="3" fontId="6" fillId="0" borderId="15" xfId="0" applyNumberFormat="1" applyFont="1" applyFill="1" applyBorder="1" applyAlignment="1" applyProtection="1">
      <alignment vertical="center" wrapText="1"/>
    </xf>
    <xf numFmtId="3" fontId="6" fillId="3" borderId="18" xfId="0" applyNumberFormat="1" applyFont="1" applyFill="1" applyBorder="1" applyAlignment="1" applyProtection="1">
      <alignment vertical="center" wrapText="1"/>
    </xf>
    <xf numFmtId="3" fontId="7" fillId="0" borderId="18" xfId="0" applyNumberFormat="1" applyFont="1" applyFill="1" applyBorder="1" applyAlignment="1" applyProtection="1">
      <alignment vertical="center" wrapText="1"/>
    </xf>
    <xf numFmtId="3" fontId="7" fillId="0" borderId="0" xfId="0" applyNumberFormat="1" applyFont="1" applyFill="1" applyBorder="1" applyAlignment="1" applyProtection="1">
      <alignment vertical="center" wrapText="1"/>
    </xf>
    <xf numFmtId="49" fontId="6" fillId="0" borderId="27" xfId="0" applyNumberFormat="1" applyFont="1" applyFill="1" applyBorder="1" applyAlignment="1" applyProtection="1">
      <alignment horizontal="center" vertical="center"/>
    </xf>
    <xf numFmtId="3" fontId="69" fillId="19" borderId="5" xfId="0" applyNumberFormat="1" applyFont="1" applyFill="1" applyBorder="1" applyAlignment="1" applyProtection="1">
      <alignment horizontal="center" vertical="center" wrapText="1"/>
    </xf>
    <xf numFmtId="3" fontId="7" fillId="19" borderId="5" xfId="0" applyNumberFormat="1" applyFont="1" applyFill="1" applyBorder="1" applyAlignment="1" applyProtection="1">
      <alignment horizontal="center" vertical="center" wrapText="1"/>
    </xf>
    <xf numFmtId="3" fontId="7" fillId="19" borderId="27" xfId="0" applyNumberFormat="1" applyFont="1" applyFill="1" applyBorder="1" applyAlignment="1" applyProtection="1">
      <alignment horizontal="center" vertical="center" wrapText="1"/>
    </xf>
    <xf numFmtId="3" fontId="6" fillId="19" borderId="5" xfId="0" applyNumberFormat="1" applyFont="1" applyFill="1" applyBorder="1" applyAlignment="1" applyProtection="1">
      <alignment horizontal="center" vertical="center" wrapText="1"/>
    </xf>
    <xf numFmtId="3" fontId="6" fillId="3" borderId="10" xfId="0" applyNumberFormat="1" applyFont="1" applyFill="1" applyBorder="1" applyAlignment="1" applyProtection="1">
      <alignment horizontal="center" vertical="center" wrapText="1"/>
    </xf>
    <xf numFmtId="3" fontId="6" fillId="0" borderId="17" xfId="0" applyNumberFormat="1" applyFont="1" applyFill="1" applyBorder="1" applyAlignment="1" applyProtection="1">
      <alignment horizontal="center" vertical="center" wrapText="1"/>
    </xf>
    <xf numFmtId="3" fontId="6" fillId="3" borderId="13" xfId="0" applyNumberFormat="1" applyFont="1" applyFill="1" applyBorder="1" applyAlignment="1" applyProtection="1">
      <alignment horizontal="center" vertical="center" wrapText="1"/>
    </xf>
    <xf numFmtId="3" fontId="6" fillId="0" borderId="13" xfId="0" applyNumberFormat="1" applyFont="1" applyFill="1" applyBorder="1" applyAlignment="1" applyProtection="1">
      <alignment horizontal="center" vertical="center" wrapText="1"/>
    </xf>
    <xf numFmtId="3" fontId="6" fillId="3" borderId="17"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vertical="center" wrapText="1"/>
    </xf>
    <xf numFmtId="0" fontId="70" fillId="4" borderId="5" xfId="0" applyFont="1" applyFill="1" applyBorder="1" applyAlignment="1" applyProtection="1">
      <alignment vertical="center" wrapText="1"/>
    </xf>
    <xf numFmtId="0" fontId="6" fillId="0" borderId="17" xfId="0" applyFont="1" applyFill="1" applyBorder="1" applyAlignment="1" applyProtection="1">
      <alignment vertical="center" wrapText="1"/>
    </xf>
    <xf numFmtId="0" fontId="7" fillId="4" borderId="5" xfId="0" applyFont="1" applyFill="1" applyBorder="1" applyAlignment="1" applyProtection="1">
      <alignment vertical="center" wrapText="1"/>
    </xf>
    <xf numFmtId="0" fontId="6" fillId="0" borderId="27" xfId="0" applyFont="1" applyBorder="1" applyAlignment="1" applyProtection="1">
      <alignment vertical="center" wrapText="1"/>
    </xf>
    <xf numFmtId="0" fontId="12" fillId="0" borderId="10" xfId="0" applyFont="1" applyFill="1" applyBorder="1" applyAlignment="1" applyProtection="1">
      <alignment vertical="center" wrapText="1"/>
      <protection locked="0"/>
    </xf>
    <xf numFmtId="0" fontId="12" fillId="0" borderId="24" xfId="0" applyFont="1" applyFill="1" applyBorder="1" applyAlignment="1" applyProtection="1">
      <alignment vertical="center" wrapText="1"/>
      <protection locked="0"/>
    </xf>
    <xf numFmtId="0" fontId="75" fillId="0" borderId="0" xfId="0" applyFont="1" applyAlignment="1">
      <alignment vertical="center"/>
    </xf>
    <xf numFmtId="0" fontId="75" fillId="0" borderId="0" xfId="0" applyFont="1" applyFill="1" applyBorder="1" applyAlignment="1"/>
    <xf numFmtId="0" fontId="75" fillId="0" borderId="18" xfId="0" applyFont="1" applyBorder="1" applyAlignment="1">
      <alignment horizontal="center"/>
    </xf>
    <xf numFmtId="0" fontId="75" fillId="0" borderId="0" xfId="0" applyFont="1" applyBorder="1" applyAlignment="1">
      <alignment horizontal="center"/>
    </xf>
    <xf numFmtId="0" fontId="75" fillId="0" borderId="30" xfId="0" applyFont="1" applyFill="1" applyBorder="1" applyAlignment="1"/>
    <xf numFmtId="0" fontId="75" fillId="0" borderId="30" xfId="0" applyFont="1" applyBorder="1" applyAlignment="1">
      <alignment horizontal="center"/>
    </xf>
    <xf numFmtId="0" fontId="75" fillId="0" borderId="5" xfId="0" applyFont="1" applyFill="1" applyBorder="1" applyAlignment="1">
      <alignment horizontal="center"/>
    </xf>
    <xf numFmtId="0" fontId="45" fillId="0" borderId="0" xfId="0" applyFont="1" applyFill="1" applyBorder="1"/>
    <xf numFmtId="0" fontId="45" fillId="0" borderId="5" xfId="0" applyFont="1" applyFill="1" applyBorder="1" applyAlignment="1">
      <alignment horizontal="left" vertical="center" wrapText="1"/>
    </xf>
    <xf numFmtId="4" fontId="45" fillId="0" borderId="5" xfId="0" applyNumberFormat="1" applyFont="1" applyFill="1" applyBorder="1" applyAlignment="1">
      <alignment horizontal="right" vertical="center" wrapText="1"/>
    </xf>
    <xf numFmtId="49" fontId="45" fillId="0" borderId="5" xfId="0" applyNumberFormat="1" applyFont="1" applyFill="1" applyBorder="1" applyAlignment="1">
      <alignment horizontal="left" vertical="center" wrapText="1"/>
    </xf>
    <xf numFmtId="4" fontId="45" fillId="0" borderId="5" xfId="0" applyNumberFormat="1" applyFont="1" applyBorder="1" applyAlignment="1">
      <alignment horizontal="right" vertical="center" wrapText="1"/>
    </xf>
    <xf numFmtId="9" fontId="45" fillId="0" borderId="5" xfId="8" applyFont="1" applyBorder="1" applyAlignment="1">
      <alignment horizontal="center" vertical="center" wrapText="1"/>
    </xf>
    <xf numFmtId="0" fontId="45" fillId="0" borderId="0" xfId="0" applyFont="1" applyFill="1" applyBorder="1" applyAlignment="1">
      <alignment vertical="center" wrapText="1"/>
    </xf>
    <xf numFmtId="0" fontId="75" fillId="0" borderId="0" xfId="0" applyFont="1" applyFill="1" applyBorder="1" applyAlignment="1">
      <alignment horizontal="right" vertical="center"/>
    </xf>
    <xf numFmtId="0" fontId="48" fillId="0" borderId="0" xfId="0" quotePrefix="1" applyFont="1" applyFill="1" applyBorder="1" applyAlignment="1"/>
    <xf numFmtId="3" fontId="43" fillId="0" borderId="0" xfId="0" applyNumberFormat="1" applyFont="1" applyFill="1" applyBorder="1" applyAlignment="1">
      <alignment horizontal="right"/>
    </xf>
    <xf numFmtId="0" fontId="75" fillId="0" borderId="0" xfId="0" applyFont="1" applyFill="1" applyBorder="1" applyAlignment="1">
      <alignment horizontal="center"/>
    </xf>
    <xf numFmtId="4" fontId="45" fillId="0" borderId="5" xfId="0" applyNumberFormat="1" applyFont="1" applyFill="1" applyBorder="1" applyAlignment="1">
      <alignment horizontal="right" vertical="center"/>
    </xf>
    <xf numFmtId="4" fontId="45" fillId="0" borderId="5" xfId="0" applyNumberFormat="1" applyFont="1" applyBorder="1" applyAlignment="1">
      <alignment horizontal="right" vertical="center"/>
    </xf>
    <xf numFmtId="9" fontId="45" fillId="0" borderId="5" xfId="8" applyFont="1" applyBorder="1" applyAlignment="1">
      <alignment horizontal="center" vertical="center"/>
    </xf>
    <xf numFmtId="0" fontId="45" fillId="0" borderId="0" xfId="0" applyFont="1" applyFill="1" applyBorder="1" applyAlignment="1">
      <alignment horizontal="center" vertical="center"/>
    </xf>
    <xf numFmtId="4" fontId="45" fillId="0" borderId="0" xfId="0" applyNumberFormat="1" applyFont="1" applyFill="1" applyBorder="1"/>
    <xf numFmtId="0" fontId="45" fillId="0" borderId="0" xfId="0" applyFont="1" applyFill="1" applyBorder="1" applyAlignment="1">
      <alignment vertical="top"/>
    </xf>
    <xf numFmtId="0" fontId="45" fillId="0" borderId="5" xfId="0" applyFont="1" applyFill="1" applyBorder="1" applyAlignment="1">
      <alignment vertical="center" wrapText="1"/>
    </xf>
    <xf numFmtId="0" fontId="45" fillId="0" borderId="0" xfId="0" applyFont="1" applyFill="1" applyBorder="1" applyAlignment="1">
      <alignment vertical="center"/>
    </xf>
    <xf numFmtId="0" fontId="44" fillId="0" borderId="0" xfId="0" applyFont="1" applyFill="1" applyBorder="1" applyAlignment="1">
      <alignment horizontal="left" vertical="center"/>
    </xf>
    <xf numFmtId="0" fontId="7" fillId="4" borderId="27" xfId="0" applyFont="1" applyFill="1" applyBorder="1" applyAlignment="1" applyProtection="1">
      <alignment vertical="center" wrapText="1"/>
    </xf>
    <xf numFmtId="3" fontId="7" fillId="4" borderId="27" xfId="0" applyNumberFormat="1" applyFont="1" applyFill="1" applyBorder="1" applyAlignment="1" applyProtection="1">
      <alignment vertical="center"/>
      <protection locked="0"/>
    </xf>
    <xf numFmtId="3" fontId="7" fillId="4" borderId="27" xfId="0" applyNumberFormat="1" applyFont="1" applyFill="1" applyBorder="1" applyAlignment="1" applyProtection="1">
      <alignment vertical="center"/>
    </xf>
    <xf numFmtId="3" fontId="7" fillId="4" borderId="0" xfId="0" applyNumberFormat="1" applyFont="1" applyFill="1" applyBorder="1" applyAlignment="1" applyProtection="1">
      <alignment vertical="center"/>
    </xf>
    <xf numFmtId="3" fontId="70" fillId="4" borderId="0" xfId="0" applyNumberFormat="1" applyFont="1" applyFill="1" applyBorder="1" applyAlignment="1" applyProtection="1">
      <alignment vertical="center"/>
    </xf>
    <xf numFmtId="3" fontId="70" fillId="4" borderId="27" xfId="0" applyNumberFormat="1" applyFont="1" applyFill="1" applyBorder="1" applyAlignment="1" applyProtection="1">
      <alignment vertical="center"/>
    </xf>
    <xf numFmtId="3" fontId="6" fillId="4" borderId="27" xfId="0" applyNumberFormat="1" applyFont="1" applyFill="1" applyBorder="1" applyAlignment="1" applyProtection="1">
      <alignment vertical="center"/>
    </xf>
    <xf numFmtId="3" fontId="6" fillId="4" borderId="5" xfId="0" applyNumberFormat="1" applyFont="1" applyFill="1" applyBorder="1" applyAlignment="1" applyProtection="1">
      <alignment vertical="center"/>
    </xf>
    <xf numFmtId="0" fontId="6" fillId="3" borderId="10" xfId="0" applyFont="1" applyFill="1" applyBorder="1" applyAlignment="1" applyProtection="1">
      <alignment vertical="center" wrapText="1"/>
    </xf>
    <xf numFmtId="3" fontId="6" fillId="3" borderId="10" xfId="0" applyNumberFormat="1" applyFont="1" applyFill="1" applyBorder="1" applyAlignment="1" applyProtection="1">
      <alignment vertical="center"/>
      <protection locked="0"/>
    </xf>
    <xf numFmtId="3" fontId="6" fillId="3" borderId="11" xfId="0" applyNumberFormat="1" applyFont="1" applyFill="1" applyBorder="1" applyAlignment="1" applyProtection="1">
      <alignment vertical="center"/>
      <protection locked="0"/>
    </xf>
    <xf numFmtId="3" fontId="6" fillId="6" borderId="11" xfId="0" applyNumberFormat="1" applyFont="1" applyFill="1" applyBorder="1" applyAlignment="1" applyProtection="1">
      <alignment vertical="center"/>
    </xf>
    <xf numFmtId="3" fontId="70" fillId="6" borderId="10" xfId="0" applyNumberFormat="1" applyFont="1" applyFill="1" applyBorder="1" applyAlignment="1" applyProtection="1">
      <alignment vertical="center"/>
    </xf>
    <xf numFmtId="3" fontId="6" fillId="3" borderId="10" xfId="0" applyNumberFormat="1" applyFont="1" applyFill="1" applyBorder="1" applyAlignment="1" applyProtection="1">
      <alignment vertical="center"/>
    </xf>
    <xf numFmtId="0" fontId="6" fillId="3" borderId="13" xfId="0" applyFont="1" applyFill="1" applyBorder="1" applyAlignment="1" applyProtection="1">
      <alignment vertical="center" wrapText="1"/>
    </xf>
    <xf numFmtId="3" fontId="6" fillId="3" borderId="13" xfId="0" applyNumberFormat="1" applyFont="1" applyFill="1" applyBorder="1" applyAlignment="1" applyProtection="1">
      <alignment vertical="center"/>
      <protection locked="0"/>
    </xf>
    <xf numFmtId="3" fontId="6" fillId="6" borderId="15" xfId="0" applyNumberFormat="1" applyFont="1" applyFill="1" applyBorder="1" applyAlignment="1" applyProtection="1">
      <alignment vertical="center"/>
    </xf>
    <xf numFmtId="3" fontId="70" fillId="6" borderId="13" xfId="0" applyNumberFormat="1" applyFont="1" applyFill="1" applyBorder="1" applyAlignment="1" applyProtection="1">
      <alignment vertical="center"/>
    </xf>
    <xf numFmtId="3" fontId="6" fillId="3" borderId="13" xfId="0" applyNumberFormat="1" applyFont="1" applyFill="1" applyBorder="1" applyAlignment="1" applyProtection="1">
      <alignment vertical="center"/>
    </xf>
    <xf numFmtId="0" fontId="6" fillId="3" borderId="17" xfId="0" applyFont="1" applyFill="1" applyBorder="1" applyAlignment="1" applyProtection="1">
      <alignment vertical="center" wrapText="1"/>
    </xf>
    <xf numFmtId="3" fontId="6" fillId="3" borderId="17" xfId="0" applyNumberFormat="1" applyFont="1" applyFill="1" applyBorder="1" applyAlignment="1" applyProtection="1">
      <alignment vertical="center"/>
      <protection locked="0"/>
    </xf>
    <xf numFmtId="3" fontId="6" fillId="6" borderId="18" xfId="0" applyNumberFormat="1" applyFont="1" applyFill="1" applyBorder="1" applyAlignment="1" applyProtection="1">
      <alignment vertical="center"/>
    </xf>
    <xf numFmtId="3" fontId="7" fillId="6" borderId="17" xfId="0" applyNumberFormat="1" applyFont="1" applyFill="1" applyBorder="1" applyAlignment="1" applyProtection="1">
      <alignment vertical="center"/>
    </xf>
    <xf numFmtId="3" fontId="70" fillId="6" borderId="17" xfId="0" applyNumberFormat="1" applyFont="1" applyFill="1" applyBorder="1" applyAlignment="1" applyProtection="1">
      <alignment vertical="center"/>
    </xf>
    <xf numFmtId="3" fontId="70" fillId="3" borderId="17" xfId="0" applyNumberFormat="1" applyFont="1" applyFill="1" applyBorder="1" applyAlignment="1" applyProtection="1">
      <alignment vertical="center"/>
      <protection locked="0"/>
    </xf>
    <xf numFmtId="3" fontId="6" fillId="3" borderId="17" xfId="0" applyNumberFormat="1" applyFont="1" applyFill="1" applyBorder="1" applyAlignment="1" applyProtection="1">
      <alignment vertical="center"/>
    </xf>
    <xf numFmtId="3" fontId="6" fillId="3" borderId="5" xfId="0" applyNumberFormat="1" applyFont="1" applyFill="1" applyBorder="1" applyAlignment="1" applyProtection="1">
      <alignment vertical="center"/>
      <protection locked="0"/>
    </xf>
    <xf numFmtId="3" fontId="7" fillId="6" borderId="5" xfId="0" applyNumberFormat="1" applyFont="1" applyFill="1" applyBorder="1" applyAlignment="1" applyProtection="1">
      <alignment vertical="center"/>
    </xf>
    <xf numFmtId="3" fontId="7" fillId="6" borderId="7" xfId="0" applyNumberFormat="1" applyFont="1" applyFill="1" applyBorder="1" applyAlignment="1" applyProtection="1">
      <alignment vertical="center"/>
    </xf>
    <xf numFmtId="3" fontId="70" fillId="6" borderId="5" xfId="0" applyNumberFormat="1" applyFont="1" applyFill="1" applyBorder="1" applyAlignment="1" applyProtection="1">
      <alignment vertical="center"/>
    </xf>
    <xf numFmtId="3" fontId="70" fillId="3" borderId="5" xfId="0" applyNumberFormat="1" applyFont="1" applyFill="1" applyBorder="1" applyAlignment="1" applyProtection="1">
      <alignment vertical="center"/>
      <protection locked="0"/>
    </xf>
    <xf numFmtId="3" fontId="6" fillId="3" borderId="5" xfId="0" applyNumberFormat="1" applyFont="1" applyFill="1" applyBorder="1" applyAlignment="1" applyProtection="1">
      <alignment vertical="center"/>
    </xf>
    <xf numFmtId="0" fontId="7" fillId="3" borderId="10" xfId="0" applyFont="1" applyFill="1" applyBorder="1" applyAlignment="1" applyProtection="1">
      <alignment vertical="center" wrapText="1"/>
    </xf>
    <xf numFmtId="3" fontId="70" fillId="3" borderId="10" xfId="0" applyNumberFormat="1" applyFont="1" applyFill="1" applyBorder="1" applyAlignment="1" applyProtection="1">
      <alignment vertical="center"/>
      <protection locked="0"/>
    </xf>
    <xf numFmtId="0" fontId="7" fillId="3" borderId="13" xfId="0" applyFont="1" applyFill="1" applyBorder="1" applyAlignment="1" applyProtection="1">
      <alignment vertical="center" wrapText="1"/>
    </xf>
    <xf numFmtId="3" fontId="70" fillId="3" borderId="13" xfId="0" applyNumberFormat="1" applyFont="1" applyFill="1" applyBorder="1" applyAlignment="1" applyProtection="1">
      <alignment vertical="center"/>
      <protection locked="0"/>
    </xf>
    <xf numFmtId="3" fontId="6" fillId="3" borderId="15" xfId="0" applyNumberFormat="1" applyFont="1" applyFill="1" applyBorder="1" applyAlignment="1" applyProtection="1">
      <alignment vertical="center"/>
      <protection locked="0"/>
    </xf>
    <xf numFmtId="0" fontId="6" fillId="3" borderId="13" xfId="0" quotePrefix="1" applyFont="1" applyFill="1" applyBorder="1" applyAlignment="1" applyProtection="1">
      <alignment vertical="center" wrapText="1"/>
    </xf>
    <xf numFmtId="3" fontId="6" fillId="3" borderId="18" xfId="0" applyNumberFormat="1" applyFont="1" applyFill="1" applyBorder="1" applyAlignment="1" applyProtection="1">
      <alignment vertical="center"/>
      <protection locked="0"/>
    </xf>
    <xf numFmtId="0" fontId="6" fillId="3" borderId="10" xfId="0" quotePrefix="1" applyFont="1" applyFill="1" applyBorder="1" applyAlignment="1" applyProtection="1">
      <alignment vertical="center" wrapText="1"/>
    </xf>
    <xf numFmtId="3" fontId="6" fillId="3" borderId="10" xfId="0" applyNumberFormat="1" applyFont="1" applyFill="1" applyBorder="1" applyAlignment="1" applyProtection="1">
      <alignment vertical="center" wrapText="1"/>
      <protection locked="0"/>
    </xf>
    <xf numFmtId="3" fontId="6" fillId="3" borderId="11" xfId="0" applyNumberFormat="1" applyFont="1" applyFill="1" applyBorder="1" applyAlignment="1" applyProtection="1">
      <alignment vertical="center" wrapText="1"/>
      <protection locked="0"/>
    </xf>
    <xf numFmtId="3" fontId="6" fillId="3" borderId="17" xfId="0" applyNumberFormat="1" applyFont="1" applyFill="1" applyBorder="1" applyAlignment="1" applyProtection="1">
      <alignment vertical="center" wrapText="1"/>
      <protection locked="0"/>
    </xf>
    <xf numFmtId="3" fontId="6" fillId="3" borderId="18" xfId="0" applyNumberFormat="1" applyFont="1" applyFill="1" applyBorder="1" applyAlignment="1" applyProtection="1">
      <alignment vertical="center" wrapText="1"/>
      <protection locked="0"/>
    </xf>
    <xf numFmtId="3" fontId="70" fillId="3" borderId="17" xfId="0" applyNumberFormat="1" applyFont="1" applyFill="1" applyBorder="1" applyAlignment="1" applyProtection="1">
      <alignment vertical="center" wrapText="1"/>
      <protection locked="0"/>
    </xf>
    <xf numFmtId="3" fontId="6" fillId="3" borderId="24" xfId="0" applyNumberFormat="1" applyFont="1" applyFill="1" applyBorder="1" applyAlignment="1" applyProtection="1">
      <alignment vertical="center" wrapText="1"/>
      <protection locked="0"/>
    </xf>
    <xf numFmtId="3" fontId="70" fillId="6" borderId="24" xfId="0" applyNumberFormat="1" applyFont="1" applyFill="1" applyBorder="1" applyAlignment="1" applyProtection="1">
      <alignment vertical="center"/>
    </xf>
    <xf numFmtId="3" fontId="70" fillId="3" borderId="24" xfId="0" applyNumberFormat="1" applyFont="1" applyFill="1" applyBorder="1" applyAlignment="1" applyProtection="1">
      <alignment vertical="center"/>
      <protection locked="0"/>
    </xf>
    <xf numFmtId="3" fontId="6" fillId="3" borderId="24" xfId="0" applyNumberFormat="1" applyFont="1" applyFill="1" applyBorder="1" applyAlignment="1" applyProtection="1">
      <alignment vertical="center"/>
    </xf>
    <xf numFmtId="0" fontId="7" fillId="3" borderId="20" xfId="0" applyFont="1" applyFill="1" applyBorder="1" applyAlignment="1" applyProtection="1">
      <alignment vertical="center" wrapText="1"/>
    </xf>
    <xf numFmtId="3" fontId="7" fillId="3" borderId="20" xfId="0" applyNumberFormat="1" applyFont="1" applyFill="1" applyBorder="1" applyAlignment="1" applyProtection="1">
      <alignment vertical="center"/>
      <protection locked="0"/>
    </xf>
    <xf numFmtId="3" fontId="7" fillId="6" borderId="20" xfId="0" applyNumberFormat="1" applyFont="1" applyFill="1" applyBorder="1" applyAlignment="1" applyProtection="1">
      <alignment vertical="center"/>
    </xf>
    <xf numFmtId="3" fontId="7" fillId="6" borderId="22" xfId="0" applyNumberFormat="1" applyFont="1" applyFill="1" applyBorder="1" applyAlignment="1" applyProtection="1">
      <alignment vertical="center"/>
    </xf>
    <xf numFmtId="3" fontId="7" fillId="3" borderId="13" xfId="0" applyNumberFormat="1" applyFont="1" applyFill="1" applyBorder="1" applyAlignment="1" applyProtection="1">
      <alignment vertical="center"/>
      <protection locked="0"/>
    </xf>
    <xf numFmtId="3" fontId="7" fillId="3" borderId="15" xfId="0" applyNumberFormat="1" applyFont="1" applyFill="1" applyBorder="1" applyAlignment="1" applyProtection="1">
      <alignment vertical="center"/>
      <protection locked="0"/>
    </xf>
    <xf numFmtId="3" fontId="6" fillId="6" borderId="25" xfId="0" applyNumberFormat="1" applyFont="1" applyFill="1" applyBorder="1" applyAlignment="1" applyProtection="1">
      <alignment vertical="center"/>
    </xf>
    <xf numFmtId="0" fontId="6" fillId="0" borderId="0" xfId="0" applyFont="1" applyProtection="1"/>
    <xf numFmtId="0" fontId="44" fillId="0" borderId="0" xfId="0" applyFont="1" applyBorder="1" applyAlignment="1" applyProtection="1">
      <alignment horizontal="left"/>
    </xf>
    <xf numFmtId="0" fontId="6" fillId="0" borderId="0" xfId="0" applyFont="1" applyBorder="1" applyProtection="1"/>
    <xf numFmtId="0" fontId="6" fillId="0" borderId="0" xfId="0" applyFont="1" applyBorder="1" applyAlignment="1" applyProtection="1">
      <alignment horizontal="left" vertical="center" wrapText="1"/>
    </xf>
    <xf numFmtId="0" fontId="75" fillId="0" borderId="0" xfId="0" applyFont="1"/>
    <xf numFmtId="0" fontId="44" fillId="0" borderId="0" xfId="0" applyFont="1" applyBorder="1" applyAlignment="1">
      <alignment horizontal="left" wrapText="1"/>
    </xf>
    <xf numFmtId="0" fontId="6" fillId="0" borderId="0" xfId="0" applyFont="1" applyBorder="1" applyAlignment="1">
      <alignment horizontal="center" wrapText="1"/>
    </xf>
    <xf numFmtId="0" fontId="6" fillId="0" borderId="56" xfId="0" applyFont="1" applyBorder="1" applyProtection="1">
      <protection locked="0"/>
    </xf>
    <xf numFmtId="3" fontId="6" fillId="0" borderId="56" xfId="0" applyNumberFormat="1" applyFont="1" applyBorder="1" applyProtection="1">
      <protection locked="0"/>
    </xf>
    <xf numFmtId="0" fontId="6" fillId="0" borderId="0" xfId="0" applyFont="1" applyBorder="1"/>
    <xf numFmtId="0" fontId="6" fillId="0" borderId="57" xfId="0" applyFont="1" applyBorder="1" applyProtection="1">
      <protection locked="0"/>
    </xf>
    <xf numFmtId="3" fontId="6" fillId="0" borderId="57" xfId="0" applyNumberFormat="1" applyFont="1" applyBorder="1" applyProtection="1">
      <protection locked="0"/>
    </xf>
    <xf numFmtId="0" fontId="7" fillId="0" borderId="58" xfId="0" applyFont="1" applyBorder="1"/>
    <xf numFmtId="0" fontId="7" fillId="0" borderId="59" xfId="0" applyFont="1" applyBorder="1" applyAlignment="1">
      <alignment vertical="center"/>
    </xf>
    <xf numFmtId="0" fontId="7" fillId="0" borderId="60" xfId="0" applyFont="1" applyBorder="1"/>
    <xf numFmtId="0" fontId="7" fillId="0" borderId="61" xfId="0" applyFont="1" applyBorder="1"/>
    <xf numFmtId="0" fontId="7" fillId="0" borderId="0" xfId="0" applyFont="1" applyBorder="1"/>
    <xf numFmtId="0" fontId="7" fillId="0" borderId="0" xfId="0" applyFont="1" applyBorder="1" applyProtection="1"/>
    <xf numFmtId="0" fontId="6" fillId="0" borderId="0" xfId="0" applyFont="1" applyBorder="1" applyAlignment="1">
      <alignment horizontal="center" vertical="center" wrapText="1"/>
    </xf>
    <xf numFmtId="0" fontId="7" fillId="2" borderId="40" xfId="0" applyFont="1" applyFill="1" applyBorder="1" applyAlignment="1" applyProtection="1">
      <alignment horizontal="center" vertical="center" wrapText="1"/>
    </xf>
    <xf numFmtId="0" fontId="7" fillId="2" borderId="41" xfId="0" applyFont="1" applyFill="1" applyBorder="1" applyAlignment="1" applyProtection="1">
      <alignment horizontal="center" vertical="center" wrapText="1"/>
    </xf>
    <xf numFmtId="10" fontId="6" fillId="19" borderId="44" xfId="0" applyNumberFormat="1" applyFont="1" applyFill="1" applyBorder="1" applyProtection="1"/>
    <xf numFmtId="10" fontId="6" fillId="19" borderId="46" xfId="0" applyNumberFormat="1" applyFont="1" applyFill="1" applyBorder="1" applyProtection="1"/>
    <xf numFmtId="10" fontId="6" fillId="19" borderId="51" xfId="0" applyNumberFormat="1" applyFont="1" applyFill="1" applyBorder="1" applyProtection="1"/>
    <xf numFmtId="0" fontId="6" fillId="0" borderId="0" xfId="0" applyFont="1" applyBorder="1" applyAlignment="1" applyProtection="1">
      <alignment horizontal="right"/>
    </xf>
    <xf numFmtId="0" fontId="6" fillId="0" borderId="0" xfId="0" applyFont="1" applyBorder="1" applyAlignment="1" applyProtection="1">
      <alignment horizontal="center"/>
    </xf>
    <xf numFmtId="0" fontId="44" fillId="0" borderId="0" xfId="0" applyFont="1" applyBorder="1" applyProtection="1"/>
    <xf numFmtId="0" fontId="6" fillId="0" borderId="0" xfId="0" applyFont="1" applyBorder="1" applyAlignment="1" applyProtection="1">
      <alignment horizontal="left" wrapText="1"/>
    </xf>
    <xf numFmtId="0" fontId="6" fillId="0" borderId="0" xfId="0" applyFont="1" applyBorder="1" applyAlignment="1">
      <alignment vertical="center"/>
    </xf>
    <xf numFmtId="10" fontId="6" fillId="19" borderId="68" xfId="0" applyNumberFormat="1" applyFont="1" applyFill="1" applyBorder="1" applyAlignment="1" applyProtection="1">
      <alignment horizontal="center"/>
    </xf>
    <xf numFmtId="0" fontId="6" fillId="0" borderId="0" xfId="0" applyFont="1" applyBorder="1" applyAlignment="1">
      <alignment horizontal="right"/>
    </xf>
    <xf numFmtId="0" fontId="6" fillId="0" borderId="0" xfId="0" applyFont="1" applyBorder="1" applyAlignment="1">
      <alignment horizontal="center"/>
    </xf>
    <xf numFmtId="0" fontId="6" fillId="19" borderId="41" xfId="0" applyFont="1" applyFill="1" applyBorder="1" applyAlignment="1" applyProtection="1">
      <alignment vertical="center" wrapText="1"/>
    </xf>
    <xf numFmtId="0" fontId="44" fillId="0" borderId="0" xfId="0" applyFont="1" applyBorder="1" applyAlignment="1">
      <alignment vertical="center"/>
    </xf>
    <xf numFmtId="0" fontId="6" fillId="0" borderId="0" xfId="0" applyFont="1" applyBorder="1" applyProtection="1">
      <protection locked="0"/>
    </xf>
    <xf numFmtId="14" fontId="6" fillId="0" borderId="0" xfId="0" applyNumberFormat="1" applyFont="1" applyBorder="1" applyProtection="1">
      <protection locked="0"/>
    </xf>
    <xf numFmtId="0" fontId="45" fillId="0" borderId="0" xfId="0" applyFont="1" applyAlignment="1">
      <alignment vertical="center"/>
    </xf>
    <xf numFmtId="0" fontId="78" fillId="0" borderId="33" xfId="0" applyFont="1" applyBorder="1" applyAlignment="1" applyProtection="1">
      <alignment vertical="center"/>
      <protection locked="0"/>
    </xf>
    <xf numFmtId="0" fontId="78" fillId="0" borderId="33" xfId="0" applyFont="1" applyBorder="1" applyAlignment="1" applyProtection="1">
      <alignment horizontal="center" vertical="center"/>
      <protection locked="0"/>
    </xf>
    <xf numFmtId="0" fontId="78" fillId="0" borderId="33" xfId="0" applyFont="1" applyBorder="1" applyAlignment="1" applyProtection="1">
      <alignment vertical="center"/>
    </xf>
    <xf numFmtId="0" fontId="78" fillId="0" borderId="62" xfId="0" applyFont="1" applyBorder="1" applyAlignment="1" applyProtection="1">
      <alignment vertical="center"/>
    </xf>
    <xf numFmtId="0" fontId="78" fillId="0" borderId="0" xfId="0" applyFont="1" applyAlignment="1">
      <alignment vertical="center"/>
    </xf>
    <xf numFmtId="0" fontId="78" fillId="0" borderId="31" xfId="0" applyFont="1" applyBorder="1" applyAlignment="1" applyProtection="1">
      <alignment vertical="center"/>
      <protection locked="0"/>
    </xf>
    <xf numFmtId="0" fontId="78" fillId="0" borderId="31" xfId="0" applyFont="1" applyBorder="1" applyAlignment="1" applyProtection="1">
      <alignment horizontal="center" vertical="center"/>
      <protection locked="0"/>
    </xf>
    <xf numFmtId="0" fontId="78" fillId="0" borderId="31" xfId="0" applyFont="1" applyBorder="1" applyAlignment="1" applyProtection="1">
      <alignment vertical="center"/>
    </xf>
    <xf numFmtId="0" fontId="78" fillId="0" borderId="46" xfId="0" applyFont="1" applyBorder="1" applyAlignment="1" applyProtection="1">
      <alignment vertical="center"/>
    </xf>
    <xf numFmtId="0" fontId="78" fillId="0" borderId="0" xfId="0" applyFont="1"/>
    <xf numFmtId="0" fontId="78" fillId="0" borderId="36" xfId="0" applyFont="1" applyBorder="1" applyAlignment="1" applyProtection="1">
      <alignment vertical="center"/>
      <protection locked="0"/>
    </xf>
    <xf numFmtId="0" fontId="78" fillId="0" borderId="36" xfId="0" applyFont="1" applyBorder="1" applyAlignment="1" applyProtection="1">
      <alignment horizontal="center" vertical="center"/>
      <protection locked="0"/>
    </xf>
    <xf numFmtId="0" fontId="78" fillId="0" borderId="36" xfId="0" applyFont="1" applyBorder="1" applyAlignment="1" applyProtection="1">
      <alignment vertical="center"/>
    </xf>
    <xf numFmtId="0" fontId="78" fillId="0" borderId="47" xfId="0" applyFont="1" applyBorder="1" applyAlignment="1" applyProtection="1">
      <alignment vertical="center"/>
    </xf>
    <xf numFmtId="0" fontId="79" fillId="0" borderId="0" xfId="0" applyFont="1"/>
    <xf numFmtId="0" fontId="75" fillId="21" borderId="5" xfId="0" applyFont="1" applyFill="1" applyBorder="1" applyAlignment="1">
      <alignment vertical="center"/>
    </xf>
    <xf numFmtId="0" fontId="75" fillId="21" borderId="5" xfId="0" quotePrefix="1" applyFont="1" applyFill="1" applyBorder="1" applyAlignment="1">
      <alignment horizontal="center" vertical="center" wrapText="1"/>
    </xf>
    <xf numFmtId="0" fontId="45" fillId="0" borderId="5" xfId="0" applyFont="1" applyBorder="1" applyAlignment="1">
      <alignment vertical="center" wrapText="1"/>
    </xf>
    <xf numFmtId="0" fontId="45" fillId="0" borderId="5" xfId="0" applyFont="1" applyBorder="1" applyAlignment="1">
      <alignment horizontal="center" vertical="center"/>
    </xf>
    <xf numFmtId="0" fontId="75" fillId="0" borderId="5" xfId="0" applyFont="1" applyBorder="1" applyAlignment="1">
      <alignment vertical="center" wrapText="1"/>
    </xf>
    <xf numFmtId="0" fontId="75" fillId="0" borderId="5" xfId="0" applyFont="1" applyBorder="1" applyAlignment="1">
      <alignment horizontal="center" vertical="center"/>
    </xf>
    <xf numFmtId="0" fontId="7" fillId="2" borderId="7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7" fillId="2" borderId="74" xfId="0" applyFont="1" applyFill="1" applyBorder="1" applyAlignment="1">
      <alignment horizontal="center" vertical="center" wrapText="1"/>
    </xf>
    <xf numFmtId="0" fontId="6" fillId="0" borderId="75" xfId="0" applyFont="1" applyBorder="1" applyProtection="1">
      <protection locked="0"/>
    </xf>
    <xf numFmtId="3" fontId="6" fillId="0" borderId="75" xfId="0" applyNumberFormat="1" applyFont="1" applyBorder="1" applyProtection="1">
      <protection locked="0"/>
    </xf>
    <xf numFmtId="0" fontId="7" fillId="0" borderId="76" xfId="0" applyFont="1" applyBorder="1"/>
    <xf numFmtId="0" fontId="7" fillId="0" borderId="77" xfId="0" applyFont="1" applyBorder="1" applyAlignment="1">
      <alignment vertical="center"/>
    </xf>
    <xf numFmtId="0" fontId="7" fillId="0" borderId="78" xfId="0" applyFont="1" applyBorder="1"/>
    <xf numFmtId="0" fontId="7" fillId="0" borderId="79" xfId="0" applyFont="1" applyBorder="1"/>
    <xf numFmtId="0" fontId="6" fillId="0" borderId="80" xfId="0" applyFont="1" applyBorder="1" applyProtection="1">
      <protection locked="0"/>
    </xf>
    <xf numFmtId="3" fontId="6" fillId="0" borderId="80" xfId="0" applyNumberFormat="1" applyFont="1" applyBorder="1" applyProtection="1">
      <protection locked="0"/>
    </xf>
    <xf numFmtId="0" fontId="75" fillId="0" borderId="0" xfId="0" applyFont="1" applyAlignment="1"/>
    <xf numFmtId="0" fontId="45" fillId="0" borderId="0" xfId="0" applyFont="1" applyAlignment="1"/>
    <xf numFmtId="0" fontId="0" fillId="0" borderId="0" xfId="0" applyBorder="1" applyAlignment="1">
      <alignment vertical="justify" wrapText="1"/>
    </xf>
    <xf numFmtId="0" fontId="0" fillId="0" borderId="0" xfId="0" applyAlignment="1">
      <alignment vertical="justify" wrapText="1"/>
    </xf>
    <xf numFmtId="0" fontId="80" fillId="0" borderId="0" xfId="0" applyFont="1"/>
    <xf numFmtId="0" fontId="31" fillId="3" borderId="31" xfId="0" applyFont="1" applyFill="1" applyBorder="1" applyAlignment="1" applyProtection="1">
      <alignment horizontal="center" vertical="center" wrapText="1"/>
    </xf>
    <xf numFmtId="3" fontId="7" fillId="23" borderId="11" xfId="0" applyNumberFormat="1" applyFont="1" applyFill="1" applyBorder="1" applyAlignment="1" applyProtection="1">
      <alignment horizontal="right" vertical="center" wrapText="1"/>
    </xf>
    <xf numFmtId="3" fontId="7" fillId="23" borderId="10" xfId="0" applyNumberFormat="1" applyFont="1" applyFill="1" applyBorder="1" applyAlignment="1" applyProtection="1">
      <alignment vertical="center"/>
    </xf>
    <xf numFmtId="3" fontId="7" fillId="23" borderId="15" xfId="0" applyNumberFormat="1" applyFont="1" applyFill="1" applyBorder="1" applyAlignment="1" applyProtection="1">
      <alignment horizontal="right" vertical="center" wrapText="1"/>
    </xf>
    <xf numFmtId="3" fontId="7" fillId="23" borderId="13" xfId="0" applyNumberFormat="1" applyFont="1" applyFill="1" applyBorder="1" applyAlignment="1" applyProtection="1">
      <alignment vertical="center"/>
    </xf>
    <xf numFmtId="3" fontId="7" fillId="23" borderId="25" xfId="0" applyNumberFormat="1" applyFont="1" applyFill="1" applyBorder="1" applyAlignment="1" applyProtection="1">
      <alignment horizontal="right" vertical="center" wrapText="1"/>
    </xf>
    <xf numFmtId="3" fontId="7" fillId="23" borderId="24" xfId="0" applyNumberFormat="1" applyFont="1" applyFill="1" applyBorder="1" applyAlignment="1" applyProtection="1">
      <alignment vertical="center"/>
    </xf>
    <xf numFmtId="3" fontId="7" fillId="23" borderId="11" xfId="0" applyNumberFormat="1" applyFont="1" applyFill="1" applyBorder="1" applyAlignment="1" applyProtection="1">
      <alignment vertical="center"/>
    </xf>
    <xf numFmtId="3" fontId="7" fillId="23" borderId="30" xfId="0" applyNumberFormat="1" applyFont="1" applyFill="1" applyBorder="1" applyAlignment="1" applyProtection="1">
      <alignment vertical="center"/>
    </xf>
    <xf numFmtId="3" fontId="7" fillId="23" borderId="29" xfId="0" applyNumberFormat="1" applyFont="1" applyFill="1" applyBorder="1" applyAlignment="1" applyProtection="1">
      <alignment vertical="center"/>
    </xf>
    <xf numFmtId="3" fontId="70" fillId="23" borderId="10" xfId="0" applyNumberFormat="1" applyFont="1" applyFill="1" applyBorder="1" applyAlignment="1" applyProtection="1">
      <alignment vertical="center"/>
    </xf>
    <xf numFmtId="3" fontId="70" fillId="23" borderId="13" xfId="0" applyNumberFormat="1" applyFont="1" applyFill="1" applyBorder="1" applyAlignment="1" applyProtection="1">
      <alignment vertical="center"/>
    </xf>
    <xf numFmtId="3" fontId="70" fillId="23" borderId="24" xfId="0" applyNumberFormat="1" applyFont="1" applyFill="1" applyBorder="1" applyAlignment="1" applyProtection="1">
      <alignment vertical="center"/>
    </xf>
    <xf numFmtId="4" fontId="6" fillId="0" borderId="5" xfId="0" applyNumberFormat="1" applyFont="1" applyFill="1" applyBorder="1" applyAlignment="1" applyProtection="1">
      <alignment horizontal="center" vertical="center" wrapText="1"/>
    </xf>
    <xf numFmtId="0" fontId="80" fillId="0" borderId="0" xfId="0" applyFont="1" applyFill="1" applyBorder="1"/>
    <xf numFmtId="0" fontId="81" fillId="0" borderId="0" xfId="0" applyFont="1" applyFill="1" applyBorder="1" applyAlignment="1">
      <alignment horizontal="center" textRotation="90"/>
    </xf>
    <xf numFmtId="0" fontId="30" fillId="3" borderId="0" xfId="0" applyFont="1" applyFill="1" applyBorder="1" applyAlignment="1" applyProtection="1">
      <alignment vertical="center" wrapText="1"/>
    </xf>
    <xf numFmtId="0" fontId="30" fillId="3" borderId="0"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3" fontId="0" fillId="0" borderId="0" xfId="0" applyNumberFormat="1"/>
    <xf numFmtId="14" fontId="78" fillId="0" borderId="14" xfId="0" applyNumberFormat="1" applyFont="1" applyBorder="1" applyAlignment="1" applyProtection="1">
      <alignment vertical="center"/>
      <protection locked="0"/>
    </xf>
    <xf numFmtId="14" fontId="78" fillId="0" borderId="70" xfId="0" applyNumberFormat="1" applyFont="1" applyBorder="1" applyAlignment="1" applyProtection="1">
      <alignment vertical="center"/>
      <protection locked="0"/>
    </xf>
    <xf numFmtId="0" fontId="78" fillId="0" borderId="20" xfId="0" applyFont="1" applyBorder="1" applyAlignment="1" applyProtection="1">
      <alignment vertical="center"/>
      <protection locked="0"/>
    </xf>
    <xf numFmtId="0" fontId="78" fillId="0" borderId="13" xfId="0" applyFont="1" applyBorder="1" applyAlignment="1" applyProtection="1">
      <alignment vertical="center"/>
      <protection locked="0"/>
    </xf>
    <xf numFmtId="0" fontId="78" fillId="0" borderId="24" xfId="0" applyFont="1" applyBorder="1" applyAlignment="1" applyProtection="1">
      <alignment vertical="center"/>
      <protection locked="0"/>
    </xf>
    <xf numFmtId="0" fontId="65" fillId="0" borderId="0" xfId="0" applyFont="1" applyBorder="1" applyAlignment="1" applyProtection="1">
      <alignment wrapText="1"/>
    </xf>
    <xf numFmtId="0" fontId="77" fillId="0" borderId="0" xfId="0" applyFont="1" applyBorder="1" applyAlignment="1" applyProtection="1">
      <alignment vertical="center" wrapText="1"/>
    </xf>
    <xf numFmtId="9" fontId="80" fillId="0" borderId="5" xfId="8" applyFont="1" applyBorder="1" applyAlignment="1">
      <alignment horizontal="center" vertical="center" wrapText="1"/>
    </xf>
    <xf numFmtId="168" fontId="70" fillId="0" borderId="0" xfId="0" applyNumberFormat="1" applyFont="1" applyBorder="1" applyAlignment="1" applyProtection="1">
      <alignment vertical="center"/>
    </xf>
    <xf numFmtId="10" fontId="6" fillId="19" borderId="44" xfId="0" applyNumberFormat="1" applyFont="1" applyFill="1" applyBorder="1" applyAlignment="1" applyProtection="1">
      <alignment vertical="center"/>
    </xf>
    <xf numFmtId="10" fontId="6" fillId="19" borderId="51" xfId="0" applyNumberFormat="1" applyFont="1" applyFill="1" applyBorder="1" applyAlignment="1" applyProtection="1">
      <alignment vertical="center"/>
    </xf>
    <xf numFmtId="3" fontId="7" fillId="0" borderId="9" xfId="0" applyNumberFormat="1" applyFont="1" applyFill="1" applyBorder="1" applyAlignment="1" applyProtection="1">
      <alignment vertical="center"/>
      <protection locked="0"/>
    </xf>
    <xf numFmtId="3" fontId="7" fillId="0" borderId="10" xfId="0" applyNumberFormat="1" applyFont="1" applyFill="1" applyBorder="1" applyAlignment="1" applyProtection="1">
      <alignment vertical="center" wrapText="1"/>
      <protection locked="0"/>
    </xf>
    <xf numFmtId="3" fontId="7" fillId="0" borderId="20" xfId="0" applyNumberFormat="1" applyFont="1" applyFill="1" applyBorder="1" applyAlignment="1" applyProtection="1">
      <alignment vertical="center"/>
      <protection locked="0"/>
    </xf>
    <xf numFmtId="3" fontId="7" fillId="0" borderId="12"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wrapText="1"/>
      <protection locked="0"/>
    </xf>
    <xf numFmtId="3" fontId="7" fillId="0" borderId="10"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6" fillId="0" borderId="23" xfId="0" applyNumberFormat="1" applyFont="1" applyFill="1" applyBorder="1" applyAlignment="1" applyProtection="1">
      <alignment vertical="center"/>
      <protection locked="0"/>
    </xf>
    <xf numFmtId="3" fontId="7" fillId="0" borderId="29" xfId="0" applyNumberFormat="1" applyFont="1" applyFill="1" applyBorder="1" applyAlignment="1" applyProtection="1">
      <alignment vertical="center"/>
      <protection locked="0"/>
    </xf>
    <xf numFmtId="3" fontId="70" fillId="0" borderId="15" xfId="0" applyNumberFormat="1" applyFont="1" applyFill="1" applyBorder="1" applyAlignment="1" applyProtection="1">
      <alignment vertical="center"/>
      <protection locked="0"/>
    </xf>
    <xf numFmtId="0" fontId="45" fillId="0" borderId="5" xfId="0" quotePrefix="1" applyFont="1" applyFill="1" applyBorder="1" applyAlignment="1">
      <alignment horizontal="left" vertical="center" wrapText="1"/>
    </xf>
    <xf numFmtId="4" fontId="6" fillId="20" borderId="43" xfId="0" applyNumberFormat="1" applyFont="1" applyFill="1" applyBorder="1" applyProtection="1"/>
    <xf numFmtId="4" fontId="6" fillId="20" borderId="31" xfId="0" applyNumberFormat="1" applyFont="1" applyFill="1" applyBorder="1" applyProtection="1"/>
    <xf numFmtId="4" fontId="6" fillId="20" borderId="50" xfId="0" applyNumberFormat="1" applyFont="1" applyFill="1" applyBorder="1" applyProtection="1"/>
    <xf numFmtId="4" fontId="6" fillId="20" borderId="40" xfId="0" applyNumberFormat="1" applyFont="1" applyFill="1" applyBorder="1" applyProtection="1"/>
    <xf numFmtId="4" fontId="6" fillId="20" borderId="65" xfId="0" applyNumberFormat="1" applyFont="1" applyFill="1" applyBorder="1" applyProtection="1"/>
    <xf numFmtId="4" fontId="6" fillId="20" borderId="67" xfId="0" applyNumberFormat="1" applyFont="1" applyFill="1" applyBorder="1" applyProtection="1"/>
    <xf numFmtId="4" fontId="6" fillId="20" borderId="43" xfId="0" applyNumberFormat="1" applyFont="1" applyFill="1" applyBorder="1" applyAlignment="1" applyProtection="1">
      <alignment vertical="center"/>
    </xf>
    <xf numFmtId="4" fontId="6" fillId="20" borderId="50" xfId="0" applyNumberFormat="1" applyFont="1" applyFill="1" applyBorder="1" applyAlignment="1" applyProtection="1">
      <alignment vertical="center"/>
    </xf>
    <xf numFmtId="4" fontId="6" fillId="20" borderId="40" xfId="0" applyNumberFormat="1" applyFont="1" applyFill="1" applyBorder="1" applyAlignment="1" applyProtection="1">
      <alignment vertical="center"/>
    </xf>
    <xf numFmtId="4" fontId="6" fillId="19" borderId="75" xfId="0" applyNumberFormat="1" applyFont="1" applyFill="1" applyBorder="1" applyProtection="1"/>
    <xf numFmtId="4" fontId="6" fillId="19" borderId="56" xfId="0" applyNumberFormat="1" applyFont="1" applyFill="1" applyBorder="1" applyProtection="1"/>
    <xf numFmtId="4" fontId="7" fillId="0" borderId="79" xfId="0" applyNumberFormat="1" applyFont="1" applyBorder="1"/>
    <xf numFmtId="4" fontId="6" fillId="19" borderId="57" xfId="0" applyNumberFormat="1" applyFont="1" applyFill="1" applyBorder="1" applyProtection="1"/>
    <xf numFmtId="4" fontId="7" fillId="0" borderId="61" xfId="0" applyNumberFormat="1" applyFont="1" applyBorder="1"/>
    <xf numFmtId="10" fontId="6" fillId="19" borderId="41" xfId="0" applyNumberFormat="1" applyFont="1" applyFill="1" applyBorder="1" applyAlignment="1" applyProtection="1">
      <alignment horizontal="center"/>
    </xf>
    <xf numFmtId="3" fontId="7" fillId="6" borderId="29" xfId="0" applyNumberFormat="1" applyFont="1" applyFill="1" applyBorder="1" applyAlignment="1" applyProtection="1">
      <alignment vertical="center"/>
    </xf>
    <xf numFmtId="3" fontId="6" fillId="6" borderId="54" xfId="0" applyNumberFormat="1" applyFont="1" applyFill="1" applyBorder="1" applyAlignment="1" applyProtection="1">
      <alignment horizontal="center" vertical="center"/>
      <protection locked="0"/>
    </xf>
    <xf numFmtId="3" fontId="6" fillId="6" borderId="14" xfId="0" applyNumberFormat="1"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4" fontId="7" fillId="0" borderId="2" xfId="0" applyNumberFormat="1" applyFont="1" applyFill="1" applyBorder="1" applyAlignment="1" applyProtection="1">
      <alignment horizontal="center" vertical="center" wrapText="1"/>
    </xf>
    <xf numFmtId="4" fontId="7" fillId="0" borderId="27" xfId="0" applyNumberFormat="1" applyFont="1" applyFill="1" applyBorder="1" applyAlignment="1" applyProtection="1">
      <alignment horizontal="center" vertical="center" wrapText="1"/>
    </xf>
    <xf numFmtId="4" fontId="7" fillId="17" borderId="52" xfId="0" applyNumberFormat="1" applyFont="1" applyFill="1" applyBorder="1" applyAlignment="1" applyProtection="1">
      <alignment horizontal="center" vertical="center" wrapText="1"/>
    </xf>
    <xf numFmtId="4" fontId="7" fillId="17" borderId="53" xfId="0" applyNumberFormat="1" applyFont="1" applyFill="1" applyBorder="1" applyAlignment="1" applyProtection="1">
      <alignment horizontal="center" vertical="center" wrapText="1"/>
    </xf>
    <xf numFmtId="0" fontId="7" fillId="8" borderId="8" xfId="0" applyFont="1" applyFill="1" applyBorder="1" applyAlignment="1" applyProtection="1">
      <alignment horizontal="center" vertical="center" wrapText="1"/>
    </xf>
    <xf numFmtId="0" fontId="7" fillId="8" borderId="6" xfId="0" applyFont="1" applyFill="1" applyBorder="1" applyAlignment="1" applyProtection="1">
      <alignment horizontal="center" vertical="center" wrapText="1"/>
    </xf>
    <xf numFmtId="0" fontId="7" fillId="8" borderId="40" xfId="0" applyFont="1" applyFill="1" applyBorder="1" applyAlignment="1" applyProtection="1">
      <alignment horizontal="center" vertical="center" wrapText="1"/>
    </xf>
    <xf numFmtId="0" fontId="7" fillId="8" borderId="41" xfId="0" applyFont="1" applyFill="1" applyBorder="1" applyAlignment="1" applyProtection="1">
      <alignment horizontal="center" vertical="center" wrapText="1"/>
    </xf>
    <xf numFmtId="0" fontId="7" fillId="16" borderId="8" xfId="0" applyFont="1" applyFill="1" applyBorder="1" applyAlignment="1" applyProtection="1">
      <alignment horizontal="center" vertical="center" wrapText="1"/>
    </xf>
    <xf numFmtId="0" fontId="7" fillId="16" borderId="40" xfId="0" applyFont="1" applyFill="1" applyBorder="1" applyAlignment="1" applyProtection="1">
      <alignment horizontal="center" vertical="center" wrapText="1"/>
    </xf>
    <xf numFmtId="0" fontId="7" fillId="16" borderId="41" xfId="0" applyFont="1" applyFill="1" applyBorder="1" applyAlignment="1" applyProtection="1">
      <alignment horizontal="center" vertical="center" wrapText="1"/>
    </xf>
    <xf numFmtId="0" fontId="2" fillId="6" borderId="54"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5" fillId="6" borderId="4"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5" fillId="6" borderId="55" xfId="0" applyFont="1" applyFill="1" applyBorder="1" applyAlignment="1" applyProtection="1">
      <alignment horizontal="center" vertical="center"/>
    </xf>
    <xf numFmtId="0" fontId="82" fillId="6" borderId="54" xfId="0" applyFont="1" applyFill="1" applyBorder="1" applyAlignment="1" applyProtection="1">
      <alignment horizontal="center" vertical="center"/>
      <protection locked="0"/>
    </xf>
    <xf numFmtId="0" fontId="82" fillId="6" borderId="15" xfId="0" applyFont="1" applyFill="1" applyBorder="1" applyAlignment="1" applyProtection="1">
      <alignment horizontal="center" vertical="center"/>
      <protection locked="0"/>
    </xf>
    <xf numFmtId="0" fontId="70" fillId="14" borderId="3" xfId="0" applyFont="1" applyFill="1" applyBorder="1" applyAlignment="1" applyProtection="1">
      <alignment horizontal="center" vertical="center" wrapText="1"/>
    </xf>
    <xf numFmtId="0" fontId="70" fillId="14" borderId="0" xfId="0" applyFont="1" applyFill="1" applyBorder="1" applyAlignment="1" applyProtection="1">
      <alignment horizontal="center" vertical="center" wrapText="1"/>
    </xf>
    <xf numFmtId="0" fontId="70" fillId="18" borderId="20" xfId="0" applyFont="1" applyFill="1" applyBorder="1" applyAlignment="1" applyProtection="1">
      <alignment horizontal="center" vertical="center" wrapText="1"/>
    </xf>
    <xf numFmtId="0" fontId="70" fillId="18" borderId="17" xfId="0" applyFont="1" applyFill="1" applyBorder="1" applyAlignment="1" applyProtection="1">
      <alignment horizontal="center" vertical="center" wrapText="1"/>
    </xf>
    <xf numFmtId="4" fontId="7" fillId="0" borderId="22" xfId="0" applyNumberFormat="1" applyFont="1" applyFill="1" applyBorder="1" applyAlignment="1" applyProtection="1">
      <alignment horizontal="center" vertical="center" wrapText="1"/>
    </xf>
    <xf numFmtId="4" fontId="7" fillId="0" borderId="18" xfId="0" applyNumberFormat="1" applyFont="1" applyFill="1" applyBorder="1" applyAlignment="1" applyProtection="1">
      <alignment horizontal="center" vertical="center" wrapText="1"/>
    </xf>
    <xf numFmtId="4" fontId="4" fillId="0" borderId="20" xfId="0" applyNumberFormat="1" applyFont="1" applyFill="1" applyBorder="1" applyAlignment="1" applyProtection="1">
      <alignment horizontal="center" vertical="center" wrapText="1"/>
    </xf>
    <xf numFmtId="4" fontId="4" fillId="0" borderId="17" xfId="0" applyNumberFormat="1" applyFont="1" applyFill="1" applyBorder="1" applyAlignment="1" applyProtection="1">
      <alignment horizontal="center" vertical="center" wrapText="1"/>
    </xf>
    <xf numFmtId="3" fontId="18" fillId="3" borderId="20" xfId="0" applyNumberFormat="1" applyFont="1" applyFill="1" applyBorder="1" applyAlignment="1" applyProtection="1">
      <alignment horizontal="right" vertical="center" wrapText="1"/>
    </xf>
    <xf numFmtId="3" fontId="6" fillId="3" borderId="13" xfId="0" applyNumberFormat="1" applyFont="1" applyFill="1" applyBorder="1" applyAlignment="1" applyProtection="1">
      <alignment horizontal="right" vertical="center" wrapText="1"/>
    </xf>
    <xf numFmtId="3" fontId="6" fillId="3" borderId="24" xfId="0" applyNumberFormat="1" applyFont="1" applyFill="1" applyBorder="1" applyAlignment="1" applyProtection="1">
      <alignment horizontal="right" vertical="center" wrapText="1"/>
    </xf>
    <xf numFmtId="3" fontId="7" fillId="22" borderId="4" xfId="0" applyNumberFormat="1" applyFont="1" applyFill="1" applyBorder="1" applyAlignment="1" applyProtection="1">
      <alignment horizontal="center" vertical="center"/>
    </xf>
    <xf numFmtId="3" fontId="7" fillId="22" borderId="7" xfId="0" applyNumberFormat="1" applyFont="1" applyFill="1" applyBorder="1" applyAlignment="1" applyProtection="1">
      <alignment horizontal="center" vertical="center"/>
    </xf>
    <xf numFmtId="3" fontId="7" fillId="22" borderId="55" xfId="0" applyNumberFormat="1" applyFont="1" applyFill="1" applyBorder="1" applyAlignment="1" applyProtection="1">
      <alignment horizontal="center" vertical="center"/>
    </xf>
    <xf numFmtId="0" fontId="2" fillId="6" borderId="54"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14" xfId="0" applyFont="1" applyFill="1" applyBorder="1" applyAlignment="1" applyProtection="1">
      <alignment horizontal="center" vertical="center"/>
    </xf>
    <xf numFmtId="0" fontId="15" fillId="6" borderId="54" xfId="0" applyFont="1" applyFill="1" applyBorder="1" applyAlignment="1" applyProtection="1">
      <alignment horizontal="center" vertical="center"/>
    </xf>
    <xf numFmtId="0" fontId="15" fillId="6" borderId="15" xfId="0" applyFont="1" applyFill="1" applyBorder="1" applyAlignment="1" applyProtection="1">
      <alignment horizontal="center" vertical="center"/>
    </xf>
    <xf numFmtId="0" fontId="7" fillId="0" borderId="22"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4" fontId="4" fillId="0" borderId="24"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xf>
    <xf numFmtId="49" fontId="6" fillId="0" borderId="29" xfId="0" applyNumberFormat="1" applyFont="1" applyFill="1" applyBorder="1" applyAlignment="1" applyProtection="1">
      <alignment horizontal="center" vertical="center"/>
    </xf>
    <xf numFmtId="3" fontId="18" fillId="3" borderId="19" xfId="0" applyNumberFormat="1" applyFont="1" applyFill="1" applyBorder="1" applyAlignment="1" applyProtection="1">
      <alignment horizontal="center" vertical="center" wrapText="1"/>
    </xf>
    <xf numFmtId="3" fontId="6" fillId="3" borderId="12" xfId="0" applyNumberFormat="1" applyFont="1" applyFill="1" applyBorder="1" applyAlignment="1" applyProtection="1">
      <alignment horizontal="center" vertical="center" wrapText="1"/>
    </xf>
    <xf numFmtId="3" fontId="6" fillId="3" borderId="23" xfId="0" applyNumberFormat="1" applyFont="1" applyFill="1" applyBorder="1" applyAlignment="1" applyProtection="1">
      <alignment horizontal="center" vertical="center" wrapText="1"/>
    </xf>
    <xf numFmtId="3" fontId="18" fillId="3" borderId="20" xfId="0" applyNumberFormat="1" applyFont="1" applyFill="1" applyBorder="1" applyAlignment="1" applyProtection="1">
      <alignment horizontal="center" vertical="center" wrapText="1"/>
    </xf>
    <xf numFmtId="3" fontId="6" fillId="3" borderId="13" xfId="0" applyNumberFormat="1" applyFont="1" applyFill="1" applyBorder="1" applyAlignment="1" applyProtection="1">
      <alignment vertical="center" wrapText="1"/>
    </xf>
    <xf numFmtId="3" fontId="6" fillId="3" borderId="24" xfId="0" applyNumberFormat="1" applyFont="1" applyFill="1" applyBorder="1" applyAlignment="1" applyProtection="1">
      <alignment vertical="center" wrapText="1"/>
    </xf>
    <xf numFmtId="3" fontId="7" fillId="3" borderId="13" xfId="0" applyNumberFormat="1" applyFont="1" applyFill="1" applyBorder="1" applyAlignment="1" applyProtection="1">
      <alignment horizontal="right" vertical="center" wrapText="1"/>
    </xf>
    <xf numFmtId="3" fontId="7" fillId="3" borderId="24" xfId="0" applyNumberFormat="1" applyFont="1" applyFill="1" applyBorder="1" applyAlignment="1" applyProtection="1">
      <alignment horizontal="right" vertical="center" wrapText="1"/>
    </xf>
    <xf numFmtId="3" fontId="18" fillId="3" borderId="22" xfId="0" applyNumberFormat="1" applyFont="1" applyFill="1" applyBorder="1" applyAlignment="1" applyProtection="1">
      <alignment horizontal="right" vertical="center" wrapText="1"/>
    </xf>
    <xf numFmtId="3" fontId="6" fillId="3" borderId="15" xfId="0" applyNumberFormat="1" applyFont="1" applyFill="1" applyBorder="1" applyAlignment="1" applyProtection="1">
      <alignment horizontal="right" vertical="center" wrapText="1"/>
    </xf>
    <xf numFmtId="3" fontId="6" fillId="3" borderId="25" xfId="0" applyNumberFormat="1" applyFont="1" applyFill="1" applyBorder="1" applyAlignment="1" applyProtection="1">
      <alignment horizontal="right" vertical="center" wrapText="1"/>
    </xf>
    <xf numFmtId="3" fontId="7" fillId="3" borderId="15" xfId="0" applyNumberFormat="1" applyFont="1" applyFill="1" applyBorder="1" applyAlignment="1" applyProtection="1">
      <alignment horizontal="right" vertical="center" wrapText="1"/>
    </xf>
    <xf numFmtId="3" fontId="7" fillId="3" borderId="25" xfId="0" applyNumberFormat="1" applyFont="1" applyFill="1" applyBorder="1" applyAlignment="1" applyProtection="1">
      <alignment horizontal="right" vertical="center" wrapText="1"/>
    </xf>
    <xf numFmtId="3" fontId="18" fillId="3" borderId="33" xfId="0" applyNumberFormat="1" applyFont="1" applyFill="1" applyBorder="1" applyAlignment="1" applyProtection="1">
      <alignment horizontal="right" vertical="center" wrapText="1"/>
    </xf>
    <xf numFmtId="3" fontId="7" fillId="3" borderId="31" xfId="0" applyNumberFormat="1" applyFont="1" applyFill="1" applyBorder="1" applyAlignment="1" applyProtection="1">
      <alignment horizontal="right" vertical="center" wrapText="1"/>
    </xf>
    <xf numFmtId="3" fontId="7" fillId="3" borderId="36" xfId="0" applyNumberFormat="1" applyFont="1" applyFill="1" applyBorder="1" applyAlignment="1" applyProtection="1">
      <alignment horizontal="right" vertical="center" wrapText="1"/>
    </xf>
    <xf numFmtId="3" fontId="70" fillId="3" borderId="33" xfId="0" applyNumberFormat="1" applyFont="1" applyFill="1" applyBorder="1" applyAlignment="1" applyProtection="1">
      <alignment horizontal="right" vertical="center" wrapText="1"/>
    </xf>
    <xf numFmtId="3" fontId="70" fillId="3" borderId="31" xfId="0" applyNumberFormat="1" applyFont="1" applyFill="1" applyBorder="1" applyAlignment="1" applyProtection="1">
      <alignment horizontal="right" vertical="center" wrapText="1"/>
    </xf>
    <xf numFmtId="3" fontId="70" fillId="3" borderId="36" xfId="0" applyNumberFormat="1" applyFont="1" applyFill="1" applyBorder="1" applyAlignment="1" applyProtection="1">
      <alignment horizontal="right" vertical="center" wrapText="1"/>
    </xf>
    <xf numFmtId="3" fontId="70" fillId="3" borderId="22" xfId="0" applyNumberFormat="1" applyFont="1" applyFill="1" applyBorder="1" applyAlignment="1" applyProtection="1">
      <alignment horizontal="right" vertical="center" wrapText="1"/>
    </xf>
    <xf numFmtId="3" fontId="70" fillId="3" borderId="15" xfId="0" applyNumberFormat="1" applyFont="1" applyFill="1" applyBorder="1" applyAlignment="1" applyProtection="1">
      <alignment horizontal="right" vertical="center" wrapText="1"/>
    </xf>
    <xf numFmtId="3" fontId="70" fillId="3" borderId="25" xfId="0" applyNumberFormat="1" applyFont="1" applyFill="1" applyBorder="1" applyAlignment="1" applyProtection="1">
      <alignment horizontal="right" vertical="center" wrapText="1"/>
    </xf>
    <xf numFmtId="3" fontId="18" fillId="3" borderId="21" xfId="0" applyNumberFormat="1" applyFont="1" applyFill="1" applyBorder="1" applyAlignment="1" applyProtection="1">
      <alignment horizontal="right" vertical="center" wrapText="1"/>
    </xf>
    <xf numFmtId="3" fontId="6" fillId="3" borderId="14" xfId="0" applyNumberFormat="1" applyFont="1" applyFill="1" applyBorder="1" applyAlignment="1" applyProtection="1">
      <alignment horizontal="right" vertical="center" wrapText="1"/>
    </xf>
    <xf numFmtId="3" fontId="6" fillId="3" borderId="70" xfId="0" applyNumberFormat="1" applyFont="1" applyFill="1" applyBorder="1" applyAlignment="1" applyProtection="1">
      <alignment horizontal="right" vertical="center" wrapText="1"/>
    </xf>
    <xf numFmtId="3" fontId="18" fillId="3" borderId="48" xfId="0" applyNumberFormat="1" applyFont="1" applyFill="1" applyBorder="1" applyAlignment="1" applyProtection="1">
      <alignment horizontal="right" vertical="center" wrapText="1"/>
    </xf>
    <xf numFmtId="3" fontId="7" fillId="3" borderId="54" xfId="0" applyNumberFormat="1" applyFont="1" applyFill="1" applyBorder="1" applyAlignment="1" applyProtection="1">
      <alignment horizontal="right" vertical="center" wrapText="1"/>
    </xf>
    <xf numFmtId="3" fontId="7" fillId="3" borderId="69" xfId="0" applyNumberFormat="1" applyFont="1" applyFill="1" applyBorder="1" applyAlignment="1" applyProtection="1">
      <alignment horizontal="right" vertical="center" wrapText="1"/>
    </xf>
    <xf numFmtId="3" fontId="70" fillId="3" borderId="20" xfId="0" applyNumberFormat="1" applyFont="1" applyFill="1" applyBorder="1" applyAlignment="1" applyProtection="1">
      <alignment horizontal="right" vertical="center" wrapText="1"/>
    </xf>
    <xf numFmtId="3" fontId="70" fillId="3" borderId="13" xfId="0" applyNumberFormat="1" applyFont="1" applyFill="1" applyBorder="1" applyAlignment="1" applyProtection="1">
      <alignment horizontal="right" vertical="center" wrapText="1"/>
    </xf>
    <xf numFmtId="3" fontId="70" fillId="3" borderId="24" xfId="0" applyNumberFormat="1" applyFont="1" applyFill="1" applyBorder="1" applyAlignment="1" applyProtection="1">
      <alignment horizontal="right" vertical="center" wrapText="1"/>
    </xf>
    <xf numFmtId="0" fontId="18" fillId="3" borderId="31" xfId="0" applyFont="1" applyFill="1" applyBorder="1" applyAlignment="1" applyProtection="1">
      <alignment horizontal="center" vertical="center" wrapText="1"/>
    </xf>
    <xf numFmtId="0" fontId="6" fillId="3" borderId="31" xfId="0" applyFont="1" applyFill="1" applyBorder="1" applyAlignment="1" applyProtection="1">
      <alignment vertical="center" wrapText="1"/>
    </xf>
    <xf numFmtId="0" fontId="32" fillId="3" borderId="31" xfId="0" applyFont="1" applyFill="1" applyBorder="1" applyAlignment="1" applyProtection="1">
      <alignment horizontal="center" vertical="center" wrapText="1"/>
    </xf>
    <xf numFmtId="0" fontId="31" fillId="3" borderId="31" xfId="0" applyFont="1" applyFill="1" applyBorder="1" applyAlignment="1" applyProtection="1">
      <alignment horizontal="center" vertical="center" wrapText="1"/>
    </xf>
    <xf numFmtId="0" fontId="81" fillId="0" borderId="53" xfId="0" applyFont="1" applyFill="1" applyBorder="1" applyAlignment="1">
      <alignment horizontal="center" vertical="center" textRotation="90"/>
    </xf>
    <xf numFmtId="0" fontId="75" fillId="0" borderId="5" xfId="0" applyFont="1" applyFill="1" applyBorder="1" applyAlignment="1">
      <alignment horizontal="center" vertical="center"/>
    </xf>
    <xf numFmtId="0" fontId="81" fillId="0" borderId="0" xfId="0" applyFont="1" applyFill="1" applyBorder="1" applyAlignment="1">
      <alignment horizontal="center" textRotation="90"/>
    </xf>
    <xf numFmtId="0" fontId="75" fillId="0" borderId="5" xfId="0" applyFont="1" applyFill="1" applyBorder="1" applyAlignment="1">
      <alignment horizontal="center"/>
    </xf>
    <xf numFmtId="0" fontId="6" fillId="0" borderId="5" xfId="0" applyFont="1" applyBorder="1" applyAlignment="1" applyProtection="1">
      <alignment horizontal="left" vertical="center" wrapText="1"/>
    </xf>
    <xf numFmtId="0" fontId="45" fillId="4" borderId="1" xfId="0" applyFont="1" applyFill="1" applyBorder="1" applyAlignment="1" applyProtection="1">
      <alignment horizontal="center" wrapText="1"/>
      <protection locked="0"/>
    </xf>
    <xf numFmtId="0" fontId="45" fillId="4" borderId="3" xfId="0" applyFont="1" applyFill="1" applyBorder="1" applyAlignment="1" applyProtection="1">
      <alignment horizontal="center" wrapText="1"/>
      <protection locked="0"/>
    </xf>
    <xf numFmtId="0" fontId="45" fillId="4" borderId="52" xfId="0" applyFont="1" applyFill="1" applyBorder="1" applyAlignment="1" applyProtection="1">
      <alignment horizontal="center" wrapText="1"/>
      <protection locked="0"/>
    </xf>
    <xf numFmtId="0" fontId="45" fillId="4" borderId="26" xfId="0" applyFont="1" applyFill="1" applyBorder="1" applyAlignment="1" applyProtection="1">
      <alignment horizontal="center" wrapText="1"/>
      <protection locked="0"/>
    </xf>
    <xf numFmtId="0" fontId="45" fillId="4" borderId="0" xfId="0" applyFont="1" applyFill="1" applyBorder="1" applyAlignment="1" applyProtection="1">
      <alignment horizontal="center" wrapText="1"/>
      <protection locked="0"/>
    </xf>
    <xf numFmtId="0" fontId="45" fillId="4" borderId="53" xfId="0" applyFont="1" applyFill="1" applyBorder="1" applyAlignment="1" applyProtection="1">
      <alignment horizontal="center" wrapText="1"/>
      <protection locked="0"/>
    </xf>
    <xf numFmtId="0" fontId="45" fillId="4" borderId="28" xfId="0" applyFont="1" applyFill="1" applyBorder="1" applyAlignment="1" applyProtection="1">
      <alignment horizontal="center" wrapText="1"/>
      <protection locked="0"/>
    </xf>
    <xf numFmtId="0" fontId="45" fillId="4" borderId="30" xfId="0" applyFont="1" applyFill="1" applyBorder="1" applyAlignment="1" applyProtection="1">
      <alignment horizontal="center" wrapText="1"/>
      <protection locked="0"/>
    </xf>
    <xf numFmtId="0" fontId="45" fillId="4" borderId="63" xfId="0" applyFont="1" applyFill="1" applyBorder="1" applyAlignment="1" applyProtection="1">
      <alignment horizontal="center" wrapText="1"/>
      <protection locked="0"/>
    </xf>
    <xf numFmtId="0" fontId="45" fillId="4" borderId="5" xfId="0" applyFont="1" applyFill="1" applyBorder="1" applyAlignment="1" applyProtection="1">
      <alignment horizontal="left" vertical="top" wrapText="1"/>
      <protection locked="0"/>
    </xf>
    <xf numFmtId="49" fontId="45" fillId="4" borderId="5" xfId="0" applyNumberFormat="1" applyFont="1" applyFill="1" applyBorder="1" applyAlignment="1" applyProtection="1">
      <alignment vertical="top" wrapText="1"/>
      <protection locked="0"/>
    </xf>
    <xf numFmtId="165" fontId="7" fillId="3" borderId="54" xfId="0" applyNumberFormat="1" applyFont="1" applyFill="1" applyBorder="1" applyAlignment="1" applyProtection="1">
      <alignment horizontal="center" vertical="center" wrapText="1"/>
      <protection locked="0"/>
    </xf>
    <xf numFmtId="165" fontId="7" fillId="3" borderId="14" xfId="0" applyNumberFormat="1" applyFont="1" applyFill="1" applyBorder="1" applyAlignment="1" applyProtection="1">
      <alignment horizontal="center" vertical="center" wrapText="1"/>
      <protection locked="0"/>
    </xf>
    <xf numFmtId="49" fontId="45" fillId="4" borderId="5" xfId="0" applyNumberFormat="1" applyFont="1" applyFill="1" applyBorder="1" applyAlignment="1" applyProtection="1">
      <alignment horizontal="left" vertical="top" wrapText="1"/>
      <protection locked="0"/>
    </xf>
    <xf numFmtId="0" fontId="2" fillId="6" borderId="54" xfId="0" applyFont="1" applyFill="1" applyBorder="1" applyAlignment="1" applyProtection="1">
      <alignment horizontal="left" vertical="center"/>
      <protection locked="0"/>
    </xf>
    <xf numFmtId="0" fontId="2" fillId="6" borderId="15" xfId="0" applyFont="1" applyFill="1" applyBorder="1" applyAlignment="1" applyProtection="1">
      <alignment horizontal="left" vertical="center"/>
      <protection locked="0"/>
    </xf>
    <xf numFmtId="0" fontId="2" fillId="6" borderId="14" xfId="0" applyFont="1" applyFill="1" applyBorder="1" applyAlignment="1" applyProtection="1">
      <alignment horizontal="left" vertical="center"/>
      <protection locked="0"/>
    </xf>
    <xf numFmtId="0" fontId="6" fillId="0" borderId="4"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55" xfId="0" applyFont="1" applyBorder="1" applyAlignment="1" applyProtection="1">
      <alignment horizontal="left" vertical="center" wrapText="1"/>
    </xf>
    <xf numFmtId="0" fontId="6" fillId="19" borderId="8" xfId="0" applyFont="1" applyFill="1" applyBorder="1" applyAlignment="1" applyProtection="1">
      <alignment horizontal="left" vertical="center"/>
    </xf>
    <xf numFmtId="0" fontId="6" fillId="19" borderId="40" xfId="0" applyFont="1" applyFill="1" applyBorder="1" applyAlignment="1" applyProtection="1">
      <alignment horizontal="left" vertical="center"/>
    </xf>
    <xf numFmtId="0" fontId="6" fillId="19" borderId="64" xfId="0" applyFont="1" applyFill="1" applyBorder="1" applyAlignment="1" applyProtection="1">
      <alignment horizontal="left"/>
    </xf>
    <xf numFmtId="0" fontId="6" fillId="19" borderId="65" xfId="0" applyFont="1" applyFill="1" applyBorder="1" applyAlignment="1" applyProtection="1">
      <alignment horizontal="left"/>
    </xf>
    <xf numFmtId="0" fontId="6" fillId="19" borderId="4" xfId="0" applyFont="1" applyFill="1" applyBorder="1" applyAlignment="1" applyProtection="1">
      <alignment horizontal="left"/>
    </xf>
    <xf numFmtId="0" fontId="6" fillId="19" borderId="7" xfId="0" applyFont="1" applyFill="1" applyBorder="1" applyAlignment="1" applyProtection="1">
      <alignment horizontal="left"/>
    </xf>
    <xf numFmtId="0" fontId="6" fillId="19" borderId="66" xfId="0" applyFont="1" applyFill="1" applyBorder="1" applyAlignment="1" applyProtection="1">
      <alignment horizontal="left"/>
    </xf>
    <xf numFmtId="0" fontId="6" fillId="0" borderId="28" xfId="0" applyFont="1" applyBorder="1" applyAlignment="1" applyProtection="1">
      <alignment horizontal="center"/>
    </xf>
    <xf numFmtId="0" fontId="6" fillId="0" borderId="63" xfId="0" applyFont="1" applyBorder="1" applyAlignment="1" applyProtection="1">
      <alignment horizontal="center"/>
    </xf>
    <xf numFmtId="0" fontId="7" fillId="2" borderId="8" xfId="0" applyFont="1" applyFill="1" applyBorder="1" applyAlignment="1" applyProtection="1">
      <alignment horizontal="center" vertical="center" wrapText="1"/>
    </xf>
    <xf numFmtId="0" fontId="7" fillId="2" borderId="40" xfId="0" applyFont="1" applyFill="1" applyBorder="1" applyAlignment="1" applyProtection="1">
      <alignment horizontal="center" vertical="center" wrapText="1"/>
    </xf>
    <xf numFmtId="0" fontId="6" fillId="19" borderId="42" xfId="0" applyFont="1" applyFill="1" applyBorder="1" applyAlignment="1" applyProtection="1">
      <alignment horizontal="left" vertical="center" wrapText="1"/>
    </xf>
    <xf numFmtId="0" fontId="6" fillId="19" borderId="43" xfId="0" applyFont="1" applyFill="1" applyBorder="1" applyAlignment="1" applyProtection="1">
      <alignment horizontal="left" vertical="center" wrapText="1"/>
    </xf>
    <xf numFmtId="0" fontId="45" fillId="4" borderId="1" xfId="0" applyNumberFormat="1" applyFont="1" applyFill="1" applyBorder="1" applyAlignment="1" applyProtection="1">
      <alignment horizontal="left" vertical="top" wrapText="1"/>
      <protection locked="0"/>
    </xf>
    <xf numFmtId="0" fontId="45" fillId="4" borderId="3" xfId="0" applyNumberFormat="1" applyFont="1" applyFill="1" applyBorder="1" applyAlignment="1" applyProtection="1">
      <alignment horizontal="left" vertical="top" wrapText="1"/>
      <protection locked="0"/>
    </xf>
    <xf numFmtId="0" fontId="45" fillId="4" borderId="52" xfId="0" applyNumberFormat="1" applyFont="1" applyFill="1" applyBorder="1" applyAlignment="1" applyProtection="1">
      <alignment horizontal="left" vertical="top" wrapText="1"/>
      <protection locked="0"/>
    </xf>
    <xf numFmtId="0" fontId="45" fillId="4" borderId="26" xfId="0" applyNumberFormat="1" applyFont="1" applyFill="1" applyBorder="1" applyAlignment="1" applyProtection="1">
      <alignment horizontal="left" vertical="top" wrapText="1"/>
      <protection locked="0"/>
    </xf>
    <xf numFmtId="0" fontId="45" fillId="4" borderId="0" xfId="0" applyNumberFormat="1" applyFont="1" applyFill="1" applyBorder="1" applyAlignment="1" applyProtection="1">
      <alignment horizontal="left" vertical="top" wrapText="1"/>
      <protection locked="0"/>
    </xf>
    <xf numFmtId="0" fontId="45" fillId="4" borderId="53" xfId="0" applyNumberFormat="1" applyFont="1" applyFill="1" applyBorder="1" applyAlignment="1" applyProtection="1">
      <alignment horizontal="left" vertical="top" wrapText="1"/>
      <protection locked="0"/>
    </xf>
    <xf numFmtId="0" fontId="45" fillId="4" borderId="28" xfId="0" applyNumberFormat="1" applyFont="1" applyFill="1" applyBorder="1" applyAlignment="1" applyProtection="1">
      <alignment horizontal="left" vertical="top" wrapText="1"/>
      <protection locked="0"/>
    </xf>
    <xf numFmtId="0" fontId="45" fillId="4" borderId="30" xfId="0" applyNumberFormat="1" applyFont="1" applyFill="1" applyBorder="1" applyAlignment="1" applyProtection="1">
      <alignment horizontal="left" vertical="top" wrapText="1"/>
      <protection locked="0"/>
    </xf>
    <xf numFmtId="0" fontId="45" fillId="4" borderId="63" xfId="0" applyNumberFormat="1" applyFont="1" applyFill="1" applyBorder="1" applyAlignment="1" applyProtection="1">
      <alignment horizontal="left" vertical="top" wrapText="1"/>
      <protection locked="0"/>
    </xf>
    <xf numFmtId="0" fontId="6" fillId="19" borderId="49" xfId="0" applyFont="1" applyFill="1" applyBorder="1" applyAlignment="1" applyProtection="1">
      <alignment horizontal="left" vertical="center"/>
    </xf>
    <xf numFmtId="0" fontId="6" fillId="19" borderId="50" xfId="0" applyFont="1" applyFill="1" applyBorder="1" applyAlignment="1" applyProtection="1">
      <alignment horizontal="left" vertical="center"/>
    </xf>
    <xf numFmtId="0" fontId="7" fillId="2" borderId="8" xfId="0" applyFont="1" applyFill="1" applyBorder="1" applyAlignment="1" applyProtection="1">
      <alignment horizontal="left" vertical="center" wrapText="1"/>
    </xf>
    <xf numFmtId="0" fontId="7" fillId="2" borderId="40" xfId="0" applyFont="1" applyFill="1" applyBorder="1" applyAlignment="1" applyProtection="1">
      <alignment horizontal="left" vertical="center" wrapText="1"/>
    </xf>
    <xf numFmtId="0" fontId="6" fillId="19" borderId="42" xfId="0" applyFont="1" applyFill="1" applyBorder="1" applyAlignment="1" applyProtection="1">
      <alignment horizontal="left"/>
    </xf>
    <xf numFmtId="0" fontId="6" fillId="19" borderId="43" xfId="0" applyFont="1" applyFill="1" applyBorder="1" applyAlignment="1" applyProtection="1">
      <alignment horizontal="left"/>
    </xf>
    <xf numFmtId="167" fontId="6" fillId="0" borderId="4" xfId="0" applyNumberFormat="1" applyFont="1" applyBorder="1" applyAlignment="1" applyProtection="1">
      <alignment horizontal="left" wrapText="1"/>
    </xf>
    <xf numFmtId="167" fontId="6" fillId="0" borderId="55" xfId="0" applyNumberFormat="1" applyFont="1" applyBorder="1" applyAlignment="1" applyProtection="1">
      <alignment horizontal="left" wrapText="1"/>
    </xf>
    <xf numFmtId="0" fontId="6" fillId="19" borderId="8" xfId="0" applyFont="1" applyFill="1" applyBorder="1" applyAlignment="1" applyProtection="1">
      <alignment horizontal="left"/>
    </xf>
    <xf numFmtId="0" fontId="6" fillId="19" borderId="40" xfId="0" applyFont="1" applyFill="1" applyBorder="1" applyAlignment="1" applyProtection="1">
      <alignment horizontal="left"/>
    </xf>
    <xf numFmtId="0" fontId="6" fillId="0" borderId="0" xfId="0" applyFont="1" applyBorder="1" applyAlignment="1" applyProtection="1">
      <alignment horizontal="center"/>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6" fillId="19" borderId="32" xfId="0" applyFont="1" applyFill="1" applyBorder="1" applyAlignment="1" applyProtection="1">
      <alignment horizontal="left"/>
    </xf>
    <xf numFmtId="0" fontId="6" fillId="19" borderId="31" xfId="0" applyFont="1" applyFill="1" applyBorder="1" applyAlignment="1" applyProtection="1">
      <alignment horizontal="left"/>
    </xf>
    <xf numFmtId="0" fontId="6" fillId="19" borderId="49" xfId="0" applyFont="1" applyFill="1" applyBorder="1" applyAlignment="1" applyProtection="1">
      <alignment horizontal="left"/>
    </xf>
    <xf numFmtId="0" fontId="6" fillId="19" borderId="50" xfId="0" applyFont="1" applyFill="1" applyBorder="1" applyAlignment="1" applyProtection="1">
      <alignment horizontal="left"/>
    </xf>
    <xf numFmtId="0" fontId="84" fillId="0" borderId="0" xfId="0" applyFont="1" applyBorder="1" applyAlignment="1">
      <alignment horizontal="left"/>
    </xf>
    <xf numFmtId="4" fontId="6" fillId="0" borderId="5" xfId="0" applyNumberFormat="1" applyFont="1" applyFill="1" applyBorder="1" applyAlignment="1" applyProtection="1">
      <alignment horizontal="center" vertical="center" wrapText="1"/>
    </xf>
    <xf numFmtId="4" fontId="6" fillId="0" borderId="55" xfId="0" applyNumberFormat="1" applyFont="1" applyFill="1" applyBorder="1" applyAlignment="1" applyProtection="1">
      <alignment horizontal="center" vertical="center" wrapText="1"/>
    </xf>
    <xf numFmtId="4" fontId="66" fillId="0" borderId="0" xfId="0" applyNumberFormat="1" applyFont="1" applyFill="1" applyBorder="1" applyAlignment="1" applyProtection="1">
      <alignment horizontal="center" vertical="center" wrapText="1"/>
    </xf>
    <xf numFmtId="0" fontId="39" fillId="14" borderId="5" xfId="0" applyFont="1" applyFill="1" applyBorder="1" applyAlignment="1" applyProtection="1">
      <alignment horizontal="center" vertical="center" wrapText="1"/>
    </xf>
    <xf numFmtId="0" fontId="39" fillId="18" borderId="5" xfId="0" applyFont="1" applyFill="1" applyBorder="1" applyAlignment="1" applyProtection="1">
      <alignment horizontal="center" vertical="center" wrapText="1"/>
    </xf>
    <xf numFmtId="4" fontId="7" fillId="0" borderId="5" xfId="0" applyNumberFormat="1" applyFont="1" applyFill="1" applyBorder="1" applyAlignment="1" applyProtection="1">
      <alignment horizontal="center" vertical="center" wrapText="1"/>
    </xf>
    <xf numFmtId="0" fontId="7" fillId="8" borderId="5" xfId="0" applyFont="1" applyFill="1" applyBorder="1" applyAlignment="1" applyProtection="1">
      <alignment horizontal="center" vertical="center" wrapText="1"/>
    </xf>
    <xf numFmtId="0" fontId="7" fillId="16" borderId="5" xfId="0" applyFont="1" applyFill="1" applyBorder="1" applyAlignment="1" applyProtection="1">
      <alignment horizontal="center" vertical="center" wrapText="1"/>
    </xf>
    <xf numFmtId="4" fontId="6" fillId="17" borderId="52" xfId="0" applyNumberFormat="1" applyFont="1" applyFill="1" applyBorder="1" applyAlignment="1" applyProtection="1">
      <alignment horizontal="center" vertical="center" wrapText="1"/>
    </xf>
    <xf numFmtId="4" fontId="6" fillId="17" borderId="53" xfId="0" applyNumberFormat="1" applyFont="1" applyFill="1" applyBorder="1" applyAlignment="1" applyProtection="1">
      <alignment horizontal="center" vertical="center" wrapText="1"/>
    </xf>
    <xf numFmtId="49" fontId="45" fillId="4" borderId="1" xfId="0" applyNumberFormat="1" applyFont="1" applyFill="1" applyBorder="1" applyAlignment="1" applyProtection="1">
      <alignment horizontal="left" vertical="justify" wrapText="1"/>
      <protection locked="0"/>
    </xf>
    <xf numFmtId="0" fontId="0" fillId="0" borderId="3" xfId="0" applyBorder="1" applyAlignment="1" applyProtection="1">
      <alignment horizontal="left" vertical="justify" wrapText="1"/>
      <protection locked="0"/>
    </xf>
    <xf numFmtId="0" fontId="0" fillId="0" borderId="52" xfId="0" applyBorder="1" applyAlignment="1" applyProtection="1">
      <alignment horizontal="left" vertical="justify" wrapText="1"/>
      <protection locked="0"/>
    </xf>
    <xf numFmtId="0" fontId="0" fillId="0" borderId="26" xfId="0" applyBorder="1" applyAlignment="1" applyProtection="1">
      <alignment horizontal="left" vertical="justify" wrapText="1"/>
      <protection locked="0"/>
    </xf>
    <xf numFmtId="0" fontId="0" fillId="0" borderId="0" xfId="0" applyBorder="1" applyAlignment="1" applyProtection="1">
      <alignment horizontal="left" vertical="justify" wrapText="1"/>
      <protection locked="0"/>
    </xf>
    <xf numFmtId="0" fontId="0" fillId="0" borderId="53" xfId="0" applyBorder="1" applyAlignment="1" applyProtection="1">
      <alignment horizontal="left" vertical="justify" wrapText="1"/>
      <protection locked="0"/>
    </xf>
    <xf numFmtId="0" fontId="0" fillId="0" borderId="28" xfId="0" applyBorder="1" applyAlignment="1" applyProtection="1">
      <alignment vertical="justify" wrapText="1"/>
      <protection locked="0"/>
    </xf>
    <xf numFmtId="0" fontId="0" fillId="0" borderId="30" xfId="0" applyBorder="1" applyAlignment="1" applyProtection="1">
      <alignment vertical="justify" wrapText="1"/>
      <protection locked="0"/>
    </xf>
    <xf numFmtId="0" fontId="0" fillId="0" borderId="63" xfId="0" applyBorder="1" applyAlignment="1" applyProtection="1">
      <alignment vertical="justify" wrapText="1"/>
      <protection locked="0"/>
    </xf>
    <xf numFmtId="0" fontId="55" fillId="0" borderId="0" xfId="0" applyFont="1" applyAlignment="1">
      <alignment vertical="justify" wrapText="1"/>
    </xf>
    <xf numFmtId="0" fontId="0" fillId="0" borderId="0" xfId="0" applyAlignment="1">
      <alignment wrapText="1"/>
    </xf>
  </cellXfs>
  <cellStyles count="10">
    <cellStyle name="Navadno" xfId="0" builtinId="0"/>
    <cellStyle name="Navadno 2" xfId="1"/>
    <cellStyle name="Navadno 3" xfId="2"/>
    <cellStyle name="Navadno 4" xfId="3"/>
    <cellStyle name="Navadno 4 2" xfId="4"/>
    <cellStyle name="Normal 2" xfId="5"/>
    <cellStyle name="Normal 3" xfId="6"/>
    <cellStyle name="Normal 4" xfId="7"/>
    <cellStyle name="Odstotek" xfId="8" builtinId="5"/>
    <cellStyle name="Valuta 2" xfId="9"/>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0F0E0"/>
      <color rgb="FF1F497D"/>
      <color rgb="FFFDE9D9"/>
      <color rgb="FFFFFFCC"/>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66"/>
    <pageSetUpPr fitToPage="1"/>
  </sheetPr>
  <dimension ref="A1:BW84"/>
  <sheetViews>
    <sheetView tabSelected="1" zoomScale="110" zoomScaleNormal="110" workbookViewId="0">
      <pane ySplit="7" topLeftCell="A8" activePane="bottomLeft" state="frozen"/>
      <selection pane="bottomLeft" activeCell="F60" sqref="F60"/>
    </sheetView>
  </sheetViews>
  <sheetFormatPr defaultRowHeight="16.5" x14ac:dyDescent="0.25"/>
  <cols>
    <col min="1" max="1" width="35.85546875" style="56" customWidth="1"/>
    <col min="2" max="2" width="12.28515625" style="40" customWidth="1"/>
    <col min="3" max="3" width="12.85546875" style="40" customWidth="1"/>
    <col min="4" max="4" width="13.28515625" style="40" customWidth="1"/>
    <col min="5" max="5" width="13.42578125" style="40" customWidth="1"/>
    <col min="6" max="6" width="13.7109375" style="40" customWidth="1"/>
    <col min="7" max="7" width="11.7109375" style="251" customWidth="1"/>
    <col min="8" max="8" width="13.140625" style="40" customWidth="1"/>
    <col min="9" max="9" width="11" style="40" customWidth="1"/>
    <col min="10" max="10" width="11" style="251" customWidth="1"/>
    <col min="11" max="12" width="12.42578125" style="267" customWidth="1"/>
    <col min="13" max="13" width="11.28515625" style="251" customWidth="1"/>
    <col min="14" max="14" width="11.5703125" style="3" customWidth="1"/>
    <col min="15" max="75" width="9.140625" style="39"/>
    <col min="76" max="16384" width="9.140625" style="40"/>
  </cols>
  <sheetData>
    <row r="1" spans="1:75" s="2" customFormat="1" ht="18" x14ac:dyDescent="0.25">
      <c r="A1" s="1" t="s">
        <v>0</v>
      </c>
      <c r="B1" s="666" t="s">
        <v>610</v>
      </c>
      <c r="C1" s="667"/>
      <c r="D1" s="667"/>
      <c r="E1" s="667"/>
      <c r="F1" s="668"/>
      <c r="G1" s="244"/>
      <c r="J1" s="244"/>
      <c r="K1" s="259"/>
      <c r="L1" s="259"/>
      <c r="M1" s="244"/>
      <c r="N1" s="3"/>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s="2" customFormat="1" x14ac:dyDescent="0.25">
      <c r="A2" s="134" t="s">
        <v>294</v>
      </c>
      <c r="B2" s="672">
        <v>20192533</v>
      </c>
      <c r="C2" s="673"/>
      <c r="D2" s="136">
        <f>VLOOKUP(B2,št!$A$2:$C$150,3,0)</f>
        <v>78</v>
      </c>
      <c r="G2" s="244"/>
      <c r="J2" s="244"/>
      <c r="K2" s="259"/>
      <c r="L2" s="259"/>
      <c r="M2" s="244"/>
      <c r="N2" s="3"/>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s="2" customFormat="1" ht="18" x14ac:dyDescent="0.25">
      <c r="A3" s="5" t="s">
        <v>596</v>
      </c>
      <c r="G3" s="244"/>
      <c r="J3" s="244"/>
      <c r="K3" s="6" t="s">
        <v>283</v>
      </c>
      <c r="L3" s="6"/>
      <c r="M3" s="6" t="s">
        <v>552</v>
      </c>
      <c r="P3" s="3"/>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row>
    <row r="4" spans="1:75" s="2" customFormat="1" ht="18" x14ac:dyDescent="0.25">
      <c r="A4" s="5"/>
      <c r="G4" s="244"/>
      <c r="J4" s="244"/>
      <c r="K4" s="260"/>
      <c r="L4" s="259"/>
      <c r="M4" s="244"/>
      <c r="N4" s="3"/>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row>
    <row r="5" spans="1:75" s="6" customFormat="1" ht="18" x14ac:dyDescent="0.25">
      <c r="C5" s="669" t="s">
        <v>598</v>
      </c>
      <c r="D5" s="670"/>
      <c r="E5" s="670"/>
      <c r="F5" s="670"/>
      <c r="G5" s="670"/>
      <c r="H5" s="670"/>
      <c r="I5" s="670"/>
      <c r="J5" s="670"/>
      <c r="K5" s="670"/>
      <c r="L5" s="670"/>
      <c r="M5" s="670"/>
      <c r="N5" s="671"/>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row>
    <row r="6" spans="1:75" s="9" customFormat="1" x14ac:dyDescent="0.25">
      <c r="A6" s="653" t="s">
        <v>1</v>
      </c>
      <c r="B6" s="655" t="s">
        <v>597</v>
      </c>
      <c r="C6" s="657" t="s">
        <v>2</v>
      </c>
      <c r="D6" s="659" t="s">
        <v>3</v>
      </c>
      <c r="E6" s="660"/>
      <c r="F6" s="661"/>
      <c r="G6" s="662"/>
      <c r="H6" s="663" t="s">
        <v>4</v>
      </c>
      <c r="I6" s="664"/>
      <c r="J6" s="665"/>
      <c r="K6" s="674" t="s">
        <v>599</v>
      </c>
      <c r="L6" s="676" t="s">
        <v>600</v>
      </c>
      <c r="M6" s="678" t="s">
        <v>601</v>
      </c>
      <c r="N6" s="680" t="s">
        <v>586</v>
      </c>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row>
    <row r="7" spans="1:75" s="15" customFormat="1" ht="115.5" x14ac:dyDescent="0.25">
      <c r="A7" s="654"/>
      <c r="B7" s="656"/>
      <c r="C7" s="658"/>
      <c r="D7" s="10" t="s">
        <v>8</v>
      </c>
      <c r="E7" s="11" t="s">
        <v>9</v>
      </c>
      <c r="F7" s="12" t="s">
        <v>570</v>
      </c>
      <c r="G7" s="245" t="s">
        <v>11</v>
      </c>
      <c r="H7" s="11" t="s">
        <v>12</v>
      </c>
      <c r="I7" s="13" t="s">
        <v>571</v>
      </c>
      <c r="J7" s="256" t="s">
        <v>11</v>
      </c>
      <c r="K7" s="675"/>
      <c r="L7" s="677"/>
      <c r="M7" s="679"/>
      <c r="N7" s="681"/>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row>
    <row r="8" spans="1:75" s="20" customFormat="1" x14ac:dyDescent="0.25">
      <c r="A8" s="16" t="s">
        <v>14</v>
      </c>
      <c r="B8" s="275" t="s">
        <v>15</v>
      </c>
      <c r="C8" s="275" t="s">
        <v>16</v>
      </c>
      <c r="D8" s="275" t="s">
        <v>17</v>
      </c>
      <c r="E8" s="276" t="s">
        <v>18</v>
      </c>
      <c r="F8" s="275" t="s">
        <v>19</v>
      </c>
      <c r="G8" s="275" t="s">
        <v>20</v>
      </c>
      <c r="H8" s="275" t="s">
        <v>21</v>
      </c>
      <c r="I8" s="276" t="s">
        <v>22</v>
      </c>
      <c r="J8" s="275" t="s">
        <v>23</v>
      </c>
      <c r="K8" s="277" t="s">
        <v>24</v>
      </c>
      <c r="L8" s="278" t="s">
        <v>25</v>
      </c>
      <c r="M8" s="279" t="s">
        <v>26</v>
      </c>
      <c r="N8" s="275" t="s">
        <v>27</v>
      </c>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row>
    <row r="9" spans="1:75" s="260" customFormat="1" x14ac:dyDescent="0.25">
      <c r="A9" s="428" t="s">
        <v>28</v>
      </c>
      <c r="B9" s="268">
        <f>B10+B17+B18+B19</f>
        <v>1932710.98</v>
      </c>
      <c r="C9" s="268">
        <f>C10+C17+C18+C19</f>
        <v>0</v>
      </c>
      <c r="D9" s="268">
        <f t="shared" ref="D9:L9" si="0">D10+D17+D18+D19</f>
        <v>872387.59</v>
      </c>
      <c r="E9" s="261">
        <f>E10+E17+E18+E19</f>
        <v>0</v>
      </c>
      <c r="F9" s="268">
        <f t="shared" si="0"/>
        <v>352314</v>
      </c>
      <c r="G9" s="268">
        <f>G10+G17+G18+G19</f>
        <v>1224701.5899999999</v>
      </c>
      <c r="H9" s="268">
        <f t="shared" si="0"/>
        <v>281454.15999999997</v>
      </c>
      <c r="I9" s="261">
        <f t="shared" si="0"/>
        <v>136031.71000000002</v>
      </c>
      <c r="J9" s="268">
        <f t="shared" si="0"/>
        <v>417485.87</v>
      </c>
      <c r="K9" s="261">
        <f>K10+K17+K18+K19</f>
        <v>1642187.46</v>
      </c>
      <c r="L9" s="268">
        <f t="shared" si="0"/>
        <v>52000</v>
      </c>
      <c r="M9" s="261">
        <f>+L9+K9</f>
        <v>1694187.46</v>
      </c>
      <c r="N9" s="295">
        <f>+M9/B9*100</f>
        <v>87.658603771165005</v>
      </c>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row>
    <row r="10" spans="1:75" s="24" customFormat="1" x14ac:dyDescent="0.25">
      <c r="A10" s="461" t="s">
        <v>29</v>
      </c>
      <c r="B10" s="462">
        <f t="shared" ref="B10:L10" si="1">B11+B16</f>
        <v>1911104.49</v>
      </c>
      <c r="C10" s="463">
        <f t="shared" si="1"/>
        <v>0</v>
      </c>
      <c r="D10" s="463">
        <f t="shared" si="1"/>
        <v>872387.59</v>
      </c>
      <c r="E10" s="464">
        <f t="shared" si="1"/>
        <v>0</v>
      </c>
      <c r="F10" s="463">
        <f t="shared" si="1"/>
        <v>332814</v>
      </c>
      <c r="G10" s="463">
        <f t="shared" si="1"/>
        <v>1205201.5899999999</v>
      </c>
      <c r="H10" s="463">
        <f t="shared" si="1"/>
        <v>281454.15999999997</v>
      </c>
      <c r="I10" s="464">
        <f t="shared" si="1"/>
        <v>136031.71000000002</v>
      </c>
      <c r="J10" s="463">
        <f t="shared" si="1"/>
        <v>417485.87</v>
      </c>
      <c r="K10" s="465">
        <f>K11+K16</f>
        <v>1622687.46</v>
      </c>
      <c r="L10" s="466">
        <f t="shared" si="1"/>
        <v>52000</v>
      </c>
      <c r="M10" s="464">
        <f t="shared" ref="M10:M19" si="2">+L10+K10</f>
        <v>1674687.46</v>
      </c>
      <c r="N10" s="467">
        <f t="shared" ref="N10:N66" si="3">+M10/B10*100</f>
        <v>87.629298594761821</v>
      </c>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row>
    <row r="11" spans="1:75" s="24" customFormat="1" ht="33" x14ac:dyDescent="0.25">
      <c r="A11" s="430" t="s">
        <v>30</v>
      </c>
      <c r="B11" s="31">
        <f>SUM(B12:B15)</f>
        <v>1911104.49</v>
      </c>
      <c r="C11" s="31">
        <f>SUM(C12:C15)</f>
        <v>0</v>
      </c>
      <c r="D11" s="31">
        <f t="shared" ref="D11:L11" si="4">SUM(D12:D15)</f>
        <v>872387.59</v>
      </c>
      <c r="E11" s="32">
        <f>SUM(E12:E15)</f>
        <v>0</v>
      </c>
      <c r="F11" s="31">
        <f t="shared" si="4"/>
        <v>332814</v>
      </c>
      <c r="G11" s="31">
        <f>SUM(G12:G15)</f>
        <v>1205201.5899999999</v>
      </c>
      <c r="H11" s="31">
        <f t="shared" si="4"/>
        <v>281454.15999999997</v>
      </c>
      <c r="I11" s="32">
        <f t="shared" si="4"/>
        <v>136031.71000000002</v>
      </c>
      <c r="J11" s="31">
        <f>SUM(J12:J15)</f>
        <v>417485.87</v>
      </c>
      <c r="K11" s="261">
        <f t="shared" si="4"/>
        <v>1622687.46</v>
      </c>
      <c r="L11" s="268">
        <f t="shared" si="4"/>
        <v>52000</v>
      </c>
      <c r="M11" s="32">
        <f>+L11+K11</f>
        <v>1674687.46</v>
      </c>
      <c r="N11" s="468">
        <f t="shared" si="3"/>
        <v>87.629298594761821</v>
      </c>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row>
    <row r="12" spans="1:75" s="26" customFormat="1" ht="33" x14ac:dyDescent="0.25">
      <c r="A12" s="469" t="s">
        <v>553</v>
      </c>
      <c r="B12" s="470">
        <v>1395802</v>
      </c>
      <c r="C12" s="363"/>
      <c r="D12" s="470">
        <v>872387.59</v>
      </c>
      <c r="E12" s="471"/>
      <c r="F12" s="363"/>
      <c r="G12" s="384">
        <f>+D12+F12+E12</f>
        <v>872387.59</v>
      </c>
      <c r="H12" s="470">
        <v>281454.15999999997</v>
      </c>
      <c r="I12" s="472"/>
      <c r="J12" s="384">
        <f t="shared" ref="J12:J19" si="5">+H12+I12</f>
        <v>281454.15999999997</v>
      </c>
      <c r="K12" s="473">
        <f>+J12+G12+C12</f>
        <v>1153841.75</v>
      </c>
      <c r="L12" s="473"/>
      <c r="M12" s="384">
        <f t="shared" si="2"/>
        <v>1153841.75</v>
      </c>
      <c r="N12" s="474">
        <f t="shared" si="3"/>
        <v>82.665145199677312</v>
      </c>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s="26" customFormat="1" x14ac:dyDescent="0.25">
      <c r="A13" s="475" t="s">
        <v>32</v>
      </c>
      <c r="B13" s="476">
        <v>178183</v>
      </c>
      <c r="C13" s="476"/>
      <c r="D13" s="364"/>
      <c r="E13" s="477"/>
      <c r="F13" s="476">
        <v>111344</v>
      </c>
      <c r="G13" s="369">
        <f>+F13</f>
        <v>111344</v>
      </c>
      <c r="H13" s="364"/>
      <c r="I13" s="476">
        <v>66126.710000000006</v>
      </c>
      <c r="J13" s="369">
        <f t="shared" si="5"/>
        <v>66126.710000000006</v>
      </c>
      <c r="K13" s="478">
        <f t="shared" ref="K13:K19" si="6">+J13+G13+C13</f>
        <v>177470.71000000002</v>
      </c>
      <c r="L13" s="478"/>
      <c r="M13" s="369">
        <f t="shared" si="2"/>
        <v>177470.71000000002</v>
      </c>
      <c r="N13" s="479">
        <f t="shared" si="3"/>
        <v>99.600248059579215</v>
      </c>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s="26" customFormat="1" x14ac:dyDescent="0.25">
      <c r="A14" s="475" t="s">
        <v>33</v>
      </c>
      <c r="B14" s="476"/>
      <c r="C14" s="476"/>
      <c r="D14" s="364"/>
      <c r="E14" s="477"/>
      <c r="F14" s="476"/>
      <c r="G14" s="369">
        <f t="shared" ref="G14:G19" si="7">+F14</f>
        <v>0</v>
      </c>
      <c r="H14" s="364"/>
      <c r="I14" s="476"/>
      <c r="J14" s="369">
        <f t="shared" si="5"/>
        <v>0</v>
      </c>
      <c r="K14" s="478">
        <f t="shared" si="6"/>
        <v>0</v>
      </c>
      <c r="L14" s="478"/>
      <c r="M14" s="369">
        <f t="shared" si="2"/>
        <v>0</v>
      </c>
      <c r="N14" s="479" t="e">
        <f t="shared" si="3"/>
        <v>#DIV/0!</v>
      </c>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s="26" customFormat="1" x14ac:dyDescent="0.25">
      <c r="A15" s="480" t="s">
        <v>34</v>
      </c>
      <c r="B15" s="481">
        <v>337119.49</v>
      </c>
      <c r="C15" s="481"/>
      <c r="D15" s="366"/>
      <c r="E15" s="482"/>
      <c r="F15" s="481">
        <v>221470</v>
      </c>
      <c r="G15" s="483">
        <f t="shared" si="7"/>
        <v>221470</v>
      </c>
      <c r="H15" s="366"/>
      <c r="I15" s="481">
        <v>69905</v>
      </c>
      <c r="J15" s="483">
        <f t="shared" si="5"/>
        <v>69905</v>
      </c>
      <c r="K15" s="484">
        <f t="shared" si="6"/>
        <v>291375</v>
      </c>
      <c r="L15" s="485">
        <v>52000</v>
      </c>
      <c r="M15" s="483">
        <f t="shared" si="2"/>
        <v>343375</v>
      </c>
      <c r="N15" s="486">
        <f t="shared" si="3"/>
        <v>101.85557649010444</v>
      </c>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s="24" customFormat="1" ht="33" x14ac:dyDescent="0.25">
      <c r="A16" s="430" t="s">
        <v>35</v>
      </c>
      <c r="B16" s="487"/>
      <c r="C16" s="487"/>
      <c r="D16" s="488"/>
      <c r="E16" s="489"/>
      <c r="F16" s="487"/>
      <c r="G16" s="488">
        <f t="shared" si="7"/>
        <v>0</v>
      </c>
      <c r="H16" s="488"/>
      <c r="I16" s="487"/>
      <c r="J16" s="488">
        <f t="shared" si="5"/>
        <v>0</v>
      </c>
      <c r="K16" s="490">
        <f t="shared" si="6"/>
        <v>0</v>
      </c>
      <c r="L16" s="491"/>
      <c r="M16" s="488">
        <f t="shared" si="2"/>
        <v>0</v>
      </c>
      <c r="N16" s="492" t="e">
        <f t="shared" si="3"/>
        <v>#DIV/0!</v>
      </c>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row>
    <row r="17" spans="1:75" s="24" customFormat="1" x14ac:dyDescent="0.25">
      <c r="A17" s="493" t="s">
        <v>36</v>
      </c>
      <c r="B17" s="470">
        <v>650</v>
      </c>
      <c r="C17" s="470"/>
      <c r="D17" s="384"/>
      <c r="E17" s="388"/>
      <c r="F17" s="470">
        <v>600</v>
      </c>
      <c r="G17" s="384">
        <f t="shared" si="7"/>
        <v>600</v>
      </c>
      <c r="H17" s="384"/>
      <c r="I17" s="470"/>
      <c r="J17" s="384">
        <f t="shared" si="5"/>
        <v>0</v>
      </c>
      <c r="K17" s="473">
        <f t="shared" si="6"/>
        <v>600</v>
      </c>
      <c r="L17" s="494"/>
      <c r="M17" s="384">
        <f t="shared" si="2"/>
        <v>600</v>
      </c>
      <c r="N17" s="474">
        <f t="shared" si="3"/>
        <v>92.307692307692307</v>
      </c>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row>
    <row r="18" spans="1:75" s="24" customFormat="1" x14ac:dyDescent="0.25">
      <c r="A18" s="495" t="s">
        <v>37</v>
      </c>
      <c r="B18" s="476">
        <v>20956.490000000002</v>
      </c>
      <c r="C18" s="476"/>
      <c r="D18" s="369"/>
      <c r="E18" s="389"/>
      <c r="F18" s="476">
        <v>18900</v>
      </c>
      <c r="G18" s="369">
        <f t="shared" si="7"/>
        <v>18900</v>
      </c>
      <c r="H18" s="369"/>
      <c r="I18" s="476"/>
      <c r="J18" s="369">
        <f t="shared" si="5"/>
        <v>0</v>
      </c>
      <c r="K18" s="478">
        <f t="shared" si="6"/>
        <v>18900</v>
      </c>
      <c r="L18" s="496"/>
      <c r="M18" s="369">
        <f t="shared" si="2"/>
        <v>18900</v>
      </c>
      <c r="N18" s="479">
        <f t="shared" si="3"/>
        <v>90.186858581756766</v>
      </c>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row>
    <row r="19" spans="1:75" s="24" customFormat="1" x14ac:dyDescent="0.25">
      <c r="A19" s="495" t="s">
        <v>38</v>
      </c>
      <c r="B19" s="476"/>
      <c r="C19" s="476"/>
      <c r="D19" s="369"/>
      <c r="E19" s="389"/>
      <c r="F19" s="476"/>
      <c r="G19" s="369">
        <f t="shared" si="7"/>
        <v>0</v>
      </c>
      <c r="H19" s="369"/>
      <c r="I19" s="476"/>
      <c r="J19" s="369">
        <f t="shared" si="5"/>
        <v>0</v>
      </c>
      <c r="K19" s="478">
        <f t="shared" si="6"/>
        <v>0</v>
      </c>
      <c r="L19" s="496"/>
      <c r="M19" s="369">
        <f t="shared" si="2"/>
        <v>0</v>
      </c>
      <c r="N19" s="479" t="e">
        <f t="shared" si="3"/>
        <v>#DIV/0!</v>
      </c>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row>
    <row r="20" spans="1:75" s="9" customFormat="1" x14ac:dyDescent="0.25">
      <c r="A20" s="429"/>
      <c r="B20" s="29"/>
      <c r="C20" s="29"/>
      <c r="D20" s="29"/>
      <c r="E20" s="30"/>
      <c r="F20" s="29"/>
      <c r="G20" s="246"/>
      <c r="H20" s="29"/>
      <c r="I20" s="30"/>
      <c r="J20" s="246"/>
      <c r="K20" s="262"/>
      <c r="L20" s="269"/>
      <c r="M20" s="252"/>
      <c r="N20" s="29"/>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row>
    <row r="21" spans="1:75" s="260" customFormat="1" x14ac:dyDescent="0.25">
      <c r="A21" s="428" t="s">
        <v>39</v>
      </c>
      <c r="B21" s="268">
        <f t="shared" ref="B21:J21" si="8">B22+B29+B37+SUM(B59:B65)</f>
        <v>2045923</v>
      </c>
      <c r="C21" s="268">
        <f>C22+C29+C37+SUM(C59:C65)</f>
        <v>0</v>
      </c>
      <c r="D21" s="268">
        <f>D22+D29+D37+SUM(D59:D65)</f>
        <v>1111495.78</v>
      </c>
      <c r="E21" s="261">
        <f>E22+E29+E37+SUM(E59:E65)</f>
        <v>0</v>
      </c>
      <c r="F21" s="268">
        <f t="shared" si="8"/>
        <v>352290.38</v>
      </c>
      <c r="G21" s="268">
        <f>G22+G29+G37+SUM(G59:G65)</f>
        <v>1463786.16</v>
      </c>
      <c r="H21" s="268">
        <f t="shared" si="8"/>
        <v>533872.94999999995</v>
      </c>
      <c r="I21" s="261">
        <f t="shared" si="8"/>
        <v>136031.88999999998</v>
      </c>
      <c r="J21" s="268">
        <f t="shared" si="8"/>
        <v>669904.84</v>
      </c>
      <c r="K21" s="261">
        <f t="shared" ref="K21:K65" si="9">+J21+G21+C21</f>
        <v>2133691</v>
      </c>
      <c r="L21" s="268">
        <f>L22+L29+L37+SUM(L59:L65)</f>
        <v>49477.350000000006</v>
      </c>
      <c r="M21" s="261">
        <f>+L21+K21</f>
        <v>2183168.35</v>
      </c>
      <c r="N21" s="295">
        <f t="shared" si="3"/>
        <v>106.70823633147484</v>
      </c>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2"/>
      <c r="BL21" s="272"/>
      <c r="BM21" s="272"/>
      <c r="BN21" s="272"/>
      <c r="BO21" s="272"/>
      <c r="BP21" s="272"/>
      <c r="BQ21" s="272"/>
      <c r="BR21" s="272"/>
      <c r="BS21" s="272"/>
      <c r="BT21" s="272"/>
      <c r="BU21" s="272"/>
      <c r="BV21" s="272"/>
      <c r="BW21" s="272"/>
    </row>
    <row r="22" spans="1:75" s="34" customFormat="1" x14ac:dyDescent="0.25">
      <c r="A22" s="430" t="s">
        <v>40</v>
      </c>
      <c r="B22" s="31">
        <f t="shared" ref="B22:J22" si="10">+SUM(B23:B28)</f>
        <v>86293.98</v>
      </c>
      <c r="C22" s="31">
        <f>+SUM(C23:C28)</f>
        <v>0</v>
      </c>
      <c r="D22" s="31">
        <f>+SUM(D23:D28)</f>
        <v>51477.11</v>
      </c>
      <c r="E22" s="32">
        <f>+SUM(E23:E28)</f>
        <v>0</v>
      </c>
      <c r="F22" s="31">
        <f>+SUM(F23:F28)</f>
        <v>7693.28</v>
      </c>
      <c r="G22" s="31">
        <f>+SUM(G23:G28)</f>
        <v>59170.389999999992</v>
      </c>
      <c r="H22" s="31">
        <f t="shared" si="10"/>
        <v>13587.48</v>
      </c>
      <c r="I22" s="32">
        <f t="shared" si="10"/>
        <v>1583.02</v>
      </c>
      <c r="J22" s="31">
        <f t="shared" si="10"/>
        <v>15170.5</v>
      </c>
      <c r="K22" s="261">
        <f t="shared" si="9"/>
        <v>74340.889999999985</v>
      </c>
      <c r="L22" s="268">
        <f>+SUM(L23:L28)</f>
        <v>12547.429999999998</v>
      </c>
      <c r="M22" s="32">
        <f>+L22+K22</f>
        <v>86888.319999999978</v>
      </c>
      <c r="N22" s="468">
        <f t="shared" si="3"/>
        <v>100.68873865824706</v>
      </c>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1:75" s="26" customFormat="1" ht="33" x14ac:dyDescent="0.25">
      <c r="A23" s="469" t="s">
        <v>41</v>
      </c>
      <c r="B23" s="476">
        <v>12526.49</v>
      </c>
      <c r="C23" s="470"/>
      <c r="D23" s="470">
        <v>5304.39</v>
      </c>
      <c r="E23" s="471"/>
      <c r="F23" s="470">
        <v>4862.1899999999996</v>
      </c>
      <c r="G23" s="369">
        <f t="shared" ref="G23:G28" si="11">+D23+F23+E23</f>
        <v>10166.58</v>
      </c>
      <c r="H23" s="470">
        <v>2047.19</v>
      </c>
      <c r="I23" s="471">
        <v>170.1</v>
      </c>
      <c r="J23" s="369">
        <f t="shared" ref="J23:J28" si="12">+I23+H23</f>
        <v>2217.29</v>
      </c>
      <c r="K23" s="478">
        <f t="shared" si="9"/>
        <v>12383.869999999999</v>
      </c>
      <c r="L23" s="494">
        <v>213.06</v>
      </c>
      <c r="M23" s="369">
        <f>+L23+K23</f>
        <v>12596.929999999998</v>
      </c>
      <c r="N23" s="474">
        <f t="shared" si="3"/>
        <v>100.56232831383731</v>
      </c>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row>
    <row r="24" spans="1:75" s="26" customFormat="1" ht="33" x14ac:dyDescent="0.25">
      <c r="A24" s="475" t="s">
        <v>42</v>
      </c>
      <c r="B24" s="476">
        <v>589.49</v>
      </c>
      <c r="C24" s="476"/>
      <c r="D24" s="476">
        <v>424.11</v>
      </c>
      <c r="E24" s="497"/>
      <c r="F24" s="476"/>
      <c r="G24" s="369">
        <f t="shared" si="11"/>
        <v>424.11</v>
      </c>
      <c r="H24" s="470">
        <v>167.84</v>
      </c>
      <c r="I24" s="471"/>
      <c r="J24" s="369">
        <f t="shared" si="12"/>
        <v>167.84</v>
      </c>
      <c r="K24" s="478">
        <f t="shared" si="9"/>
        <v>591.95000000000005</v>
      </c>
      <c r="L24" s="496"/>
      <c r="M24" s="369">
        <f t="shared" ref="M24:M65" si="13">+L24+K24</f>
        <v>591.95000000000005</v>
      </c>
      <c r="N24" s="479">
        <f t="shared" si="3"/>
        <v>100.41730987803017</v>
      </c>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row>
    <row r="25" spans="1:75" s="26" customFormat="1" x14ac:dyDescent="0.25">
      <c r="A25" s="475" t="s">
        <v>43</v>
      </c>
      <c r="B25" s="476">
        <v>751</v>
      </c>
      <c r="C25" s="476"/>
      <c r="D25" s="476">
        <v>66.33</v>
      </c>
      <c r="E25" s="497"/>
      <c r="F25" s="476">
        <v>689.43</v>
      </c>
      <c r="G25" s="369">
        <f t="shared" si="11"/>
        <v>755.76</v>
      </c>
      <c r="H25" s="470"/>
      <c r="I25" s="471"/>
      <c r="J25" s="369">
        <f t="shared" si="12"/>
        <v>0</v>
      </c>
      <c r="K25" s="478">
        <f t="shared" si="9"/>
        <v>755.76</v>
      </c>
      <c r="L25" s="496"/>
      <c r="M25" s="369">
        <f t="shared" si="13"/>
        <v>755.76</v>
      </c>
      <c r="N25" s="479">
        <f t="shared" si="3"/>
        <v>100.63382157123834</v>
      </c>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row>
    <row r="26" spans="1:75" s="26" customFormat="1" x14ac:dyDescent="0.25">
      <c r="A26" s="498" t="s">
        <v>462</v>
      </c>
      <c r="B26" s="476"/>
      <c r="C26" s="476"/>
      <c r="D26" s="476"/>
      <c r="E26" s="497"/>
      <c r="F26" s="476"/>
      <c r="G26" s="369">
        <f t="shared" si="11"/>
        <v>0</v>
      </c>
      <c r="H26" s="470"/>
      <c r="I26" s="471"/>
      <c r="J26" s="369">
        <f t="shared" si="12"/>
        <v>0</v>
      </c>
      <c r="K26" s="478">
        <f t="shared" si="9"/>
        <v>0</v>
      </c>
      <c r="L26" s="496"/>
      <c r="M26" s="369">
        <f t="shared" si="13"/>
        <v>0</v>
      </c>
      <c r="N26" s="479" t="e">
        <f t="shared" si="3"/>
        <v>#DIV/0!</v>
      </c>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row>
    <row r="27" spans="1:75" s="26" customFormat="1" x14ac:dyDescent="0.25">
      <c r="A27" s="475" t="s">
        <v>45</v>
      </c>
      <c r="B27" s="476">
        <v>51370</v>
      </c>
      <c r="C27" s="476"/>
      <c r="D27" s="476">
        <v>36388.04</v>
      </c>
      <c r="E27" s="497"/>
      <c r="F27" s="476">
        <v>857.27</v>
      </c>
      <c r="G27" s="369">
        <f t="shared" si="11"/>
        <v>37245.31</v>
      </c>
      <c r="H27" s="470">
        <v>10179.65</v>
      </c>
      <c r="I27" s="471">
        <v>1208.9000000000001</v>
      </c>
      <c r="J27" s="369">
        <f t="shared" si="12"/>
        <v>11388.55</v>
      </c>
      <c r="K27" s="478">
        <f t="shared" si="9"/>
        <v>48633.86</v>
      </c>
      <c r="L27" s="496">
        <v>3097.41</v>
      </c>
      <c r="M27" s="369">
        <f t="shared" si="13"/>
        <v>51731.270000000004</v>
      </c>
      <c r="N27" s="479">
        <f t="shared" si="3"/>
        <v>100.70327039127895</v>
      </c>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row>
    <row r="28" spans="1:75" s="26" customFormat="1" x14ac:dyDescent="0.25">
      <c r="A28" s="480" t="s">
        <v>46</v>
      </c>
      <c r="B28" s="481">
        <v>21057</v>
      </c>
      <c r="C28" s="481"/>
      <c r="D28" s="481">
        <v>9294.24</v>
      </c>
      <c r="E28" s="499"/>
      <c r="F28" s="481">
        <v>1284.3900000000001</v>
      </c>
      <c r="G28" s="369">
        <f t="shared" si="11"/>
        <v>10578.63</v>
      </c>
      <c r="H28" s="470">
        <v>1192.8</v>
      </c>
      <c r="I28" s="471">
        <v>204.02</v>
      </c>
      <c r="J28" s="369">
        <f t="shared" si="12"/>
        <v>1396.82</v>
      </c>
      <c r="K28" s="478">
        <f t="shared" si="9"/>
        <v>11975.449999999999</v>
      </c>
      <c r="L28" s="485">
        <v>9236.9599999999991</v>
      </c>
      <c r="M28" s="369">
        <f t="shared" si="13"/>
        <v>21212.409999999996</v>
      </c>
      <c r="N28" s="486">
        <f t="shared" si="3"/>
        <v>100.73804435579616</v>
      </c>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row>
    <row r="29" spans="1:75" s="260" customFormat="1" x14ac:dyDescent="0.25">
      <c r="A29" s="430" t="s">
        <v>47</v>
      </c>
      <c r="B29" s="268">
        <f t="shared" ref="B29:J29" si="14">+SUM(B30:B36)</f>
        <v>329464</v>
      </c>
      <c r="C29" s="268">
        <f>+SUM(C30:C36)</f>
        <v>0</v>
      </c>
      <c r="D29" s="268">
        <f t="shared" si="14"/>
        <v>48821.880000000005</v>
      </c>
      <c r="E29" s="261">
        <f>+SUM(E30:E36)</f>
        <v>0</v>
      </c>
      <c r="F29" s="268">
        <f t="shared" si="14"/>
        <v>128620.09</v>
      </c>
      <c r="G29" s="268">
        <f>+SUM(G30:G36)</f>
        <v>177441.97</v>
      </c>
      <c r="H29" s="268">
        <f t="shared" si="14"/>
        <v>77544.260000000009</v>
      </c>
      <c r="I29" s="261">
        <f t="shared" si="14"/>
        <v>62506.539999999994</v>
      </c>
      <c r="J29" s="268">
        <f t="shared" si="14"/>
        <v>140050.80000000002</v>
      </c>
      <c r="K29" s="261">
        <f t="shared" si="9"/>
        <v>317492.77</v>
      </c>
      <c r="L29" s="268">
        <f>+SUM(L30:L36)</f>
        <v>13866.28</v>
      </c>
      <c r="M29" s="261">
        <f>+L29+K29</f>
        <v>331359.05000000005</v>
      </c>
      <c r="N29" s="295">
        <f>+M29/B29*100</f>
        <v>100.57519182672463</v>
      </c>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2"/>
      <c r="BG29" s="272"/>
      <c r="BH29" s="272"/>
      <c r="BI29" s="272"/>
      <c r="BJ29" s="272"/>
      <c r="BK29" s="272"/>
      <c r="BL29" s="272"/>
      <c r="BM29" s="272"/>
      <c r="BN29" s="272"/>
      <c r="BO29" s="272"/>
      <c r="BP29" s="272"/>
      <c r="BQ29" s="272"/>
      <c r="BR29" s="272"/>
      <c r="BS29" s="272"/>
      <c r="BT29" s="272"/>
      <c r="BU29" s="272"/>
      <c r="BV29" s="272"/>
      <c r="BW29" s="272"/>
    </row>
    <row r="30" spans="1:75" s="26" customFormat="1" ht="33" x14ac:dyDescent="0.25">
      <c r="A30" s="500" t="s">
        <v>48</v>
      </c>
      <c r="B30" s="470">
        <v>32508</v>
      </c>
      <c r="C30" s="470"/>
      <c r="D30" s="470">
        <v>10349.49</v>
      </c>
      <c r="E30" s="471"/>
      <c r="F30" s="470"/>
      <c r="G30" s="369">
        <f t="shared" ref="G30:G36" si="15">+D30+F30+E30</f>
        <v>10349.49</v>
      </c>
      <c r="H30" s="470">
        <v>10976.61</v>
      </c>
      <c r="I30" s="471"/>
      <c r="J30" s="369">
        <f t="shared" ref="J30:J36" si="16">+I30+H30</f>
        <v>10976.61</v>
      </c>
      <c r="K30" s="478">
        <f t="shared" si="9"/>
        <v>21326.1</v>
      </c>
      <c r="L30" s="494">
        <v>11344.44</v>
      </c>
      <c r="M30" s="369">
        <f t="shared" si="13"/>
        <v>32670.54</v>
      </c>
      <c r="N30" s="474">
        <f t="shared" si="3"/>
        <v>100.50000000000001</v>
      </c>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row>
    <row r="31" spans="1:75" s="26" customFormat="1" ht="33" x14ac:dyDescent="0.25">
      <c r="A31" s="475" t="s">
        <v>49</v>
      </c>
      <c r="B31" s="476">
        <v>356</v>
      </c>
      <c r="C31" s="476"/>
      <c r="D31" s="476">
        <v>66.33</v>
      </c>
      <c r="E31" s="497"/>
      <c r="F31" s="476"/>
      <c r="G31" s="369">
        <f t="shared" si="15"/>
        <v>66.33</v>
      </c>
      <c r="H31" s="470">
        <v>104.52</v>
      </c>
      <c r="I31" s="471"/>
      <c r="J31" s="369">
        <f t="shared" si="16"/>
        <v>104.52</v>
      </c>
      <c r="K31" s="478">
        <f t="shared" si="9"/>
        <v>170.85</v>
      </c>
      <c r="L31" s="496">
        <v>187.94</v>
      </c>
      <c r="M31" s="369">
        <f t="shared" si="13"/>
        <v>358.78999999999996</v>
      </c>
      <c r="N31" s="479">
        <f t="shared" si="3"/>
        <v>100.78370786516852</v>
      </c>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row>
    <row r="32" spans="1:75" s="26" customFormat="1" x14ac:dyDescent="0.25">
      <c r="A32" s="475" t="s">
        <v>50</v>
      </c>
      <c r="B32" s="476">
        <v>9137</v>
      </c>
      <c r="C32" s="476"/>
      <c r="D32" s="476">
        <v>6476.22</v>
      </c>
      <c r="E32" s="497"/>
      <c r="F32" s="476">
        <v>1290.42</v>
      </c>
      <c r="G32" s="369">
        <f t="shared" si="15"/>
        <v>7766.64</v>
      </c>
      <c r="H32" s="470">
        <v>1088.42</v>
      </c>
      <c r="I32" s="471">
        <v>341.25</v>
      </c>
      <c r="J32" s="369">
        <f t="shared" si="16"/>
        <v>1429.67</v>
      </c>
      <c r="K32" s="478">
        <f t="shared" si="9"/>
        <v>9196.3100000000013</v>
      </c>
      <c r="L32" s="496"/>
      <c r="M32" s="369">
        <f t="shared" si="13"/>
        <v>9196.3100000000013</v>
      </c>
      <c r="N32" s="479">
        <f t="shared" si="3"/>
        <v>100.64911896683815</v>
      </c>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row>
    <row r="33" spans="1:75" s="26" customFormat="1" x14ac:dyDescent="0.25">
      <c r="A33" s="475" t="s">
        <v>51</v>
      </c>
      <c r="B33" s="476">
        <v>12241</v>
      </c>
      <c r="C33" s="476"/>
      <c r="D33" s="476">
        <v>2651.19</v>
      </c>
      <c r="E33" s="497"/>
      <c r="F33" s="476">
        <v>742.7</v>
      </c>
      <c r="G33" s="369">
        <f t="shared" si="15"/>
        <v>3393.8900000000003</v>
      </c>
      <c r="H33" s="470">
        <v>7798.8</v>
      </c>
      <c r="I33" s="471">
        <v>944.7</v>
      </c>
      <c r="J33" s="369">
        <f t="shared" si="16"/>
        <v>8743.5</v>
      </c>
      <c r="K33" s="478">
        <f t="shared" si="9"/>
        <v>12137.39</v>
      </c>
      <c r="L33" s="496">
        <v>165</v>
      </c>
      <c r="M33" s="369">
        <f t="shared" si="13"/>
        <v>12302.39</v>
      </c>
      <c r="N33" s="479">
        <f t="shared" si="3"/>
        <v>100.50151131443511</v>
      </c>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row>
    <row r="34" spans="1:75" s="26" customFormat="1" x14ac:dyDescent="0.25">
      <c r="A34" s="475" t="s">
        <v>52</v>
      </c>
      <c r="B34" s="476">
        <v>6430</v>
      </c>
      <c r="C34" s="476"/>
      <c r="D34" s="476">
        <v>2588.88</v>
      </c>
      <c r="E34" s="497"/>
      <c r="F34" s="476">
        <v>193.97</v>
      </c>
      <c r="G34" s="369">
        <f t="shared" si="15"/>
        <v>2782.85</v>
      </c>
      <c r="H34" s="470">
        <v>3253.95</v>
      </c>
      <c r="I34" s="471">
        <v>250.25</v>
      </c>
      <c r="J34" s="369">
        <f t="shared" si="16"/>
        <v>3504.2</v>
      </c>
      <c r="K34" s="478">
        <f t="shared" si="9"/>
        <v>6287.0499999999993</v>
      </c>
      <c r="L34" s="496">
        <v>316</v>
      </c>
      <c r="M34" s="369">
        <f t="shared" si="13"/>
        <v>6603.0499999999993</v>
      </c>
      <c r="N34" s="479">
        <f t="shared" si="3"/>
        <v>102.69129082426127</v>
      </c>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row>
    <row r="35" spans="1:75" s="26" customFormat="1" x14ac:dyDescent="0.25">
      <c r="A35" s="475" t="s">
        <v>53</v>
      </c>
      <c r="B35" s="476">
        <v>9817</v>
      </c>
      <c r="C35" s="476"/>
      <c r="D35" s="476">
        <v>5379.77</v>
      </c>
      <c r="E35" s="497"/>
      <c r="F35" s="476">
        <v>1004</v>
      </c>
      <c r="G35" s="369">
        <f t="shared" si="15"/>
        <v>6383.77</v>
      </c>
      <c r="H35" s="470">
        <v>3346.35</v>
      </c>
      <c r="I35" s="471">
        <v>13.07</v>
      </c>
      <c r="J35" s="369">
        <f t="shared" si="16"/>
        <v>3359.42</v>
      </c>
      <c r="K35" s="478">
        <f t="shared" si="9"/>
        <v>9743.19</v>
      </c>
      <c r="L35" s="496">
        <v>266</v>
      </c>
      <c r="M35" s="369">
        <f t="shared" si="13"/>
        <v>10009.19</v>
      </c>
      <c r="N35" s="479">
        <f t="shared" si="3"/>
        <v>101.95772639299175</v>
      </c>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row>
    <row r="36" spans="1:75" s="26" customFormat="1" x14ac:dyDescent="0.25">
      <c r="A36" s="480" t="s">
        <v>54</v>
      </c>
      <c r="B36" s="481">
        <v>258975</v>
      </c>
      <c r="C36" s="481"/>
      <c r="D36" s="481">
        <v>21310</v>
      </c>
      <c r="E36" s="499"/>
      <c r="F36" s="481">
        <v>125389</v>
      </c>
      <c r="G36" s="369">
        <f t="shared" si="15"/>
        <v>146699</v>
      </c>
      <c r="H36" s="470">
        <v>50975.61</v>
      </c>
      <c r="I36" s="471">
        <v>60957.27</v>
      </c>
      <c r="J36" s="369">
        <f t="shared" si="16"/>
        <v>111932.88</v>
      </c>
      <c r="K36" s="478">
        <f t="shared" si="9"/>
        <v>258631.88</v>
      </c>
      <c r="L36" s="485">
        <v>1586.9</v>
      </c>
      <c r="M36" s="369">
        <f t="shared" si="13"/>
        <v>260218.78</v>
      </c>
      <c r="N36" s="486">
        <f t="shared" si="3"/>
        <v>100.48027029636066</v>
      </c>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row>
    <row r="37" spans="1:75" s="260" customFormat="1" x14ac:dyDescent="0.25">
      <c r="A37" s="430" t="s">
        <v>55</v>
      </c>
      <c r="B37" s="268">
        <f>+B38+B45+B52</f>
        <v>1623575</v>
      </c>
      <c r="C37" s="268">
        <f>C38+C45+C52</f>
        <v>0</v>
      </c>
      <c r="D37" s="268">
        <f>+D38+D45+D52</f>
        <v>1009699.79</v>
      </c>
      <c r="E37" s="261">
        <f>+E38+E45+E52</f>
        <v>0</v>
      </c>
      <c r="F37" s="268">
        <f>F38+F45+F52</f>
        <v>211149.22999999998</v>
      </c>
      <c r="G37" s="268">
        <f>G38+G45+G52</f>
        <v>1220849.02</v>
      </c>
      <c r="H37" s="268">
        <f>+H38+H45+H52</f>
        <v>442741.20999999996</v>
      </c>
      <c r="I37" s="261">
        <f>+I38+I45+I52</f>
        <v>71942.33</v>
      </c>
      <c r="J37" s="268">
        <f>+J38+J45+J52</f>
        <v>514683.54</v>
      </c>
      <c r="K37" s="261">
        <f t="shared" si="9"/>
        <v>1735532.56</v>
      </c>
      <c r="L37" s="268">
        <f>+L38+L45+L52</f>
        <v>21970.420000000002</v>
      </c>
      <c r="M37" s="261">
        <f>+L37+K37</f>
        <v>1757502.98</v>
      </c>
      <c r="N37" s="295">
        <f t="shared" si="3"/>
        <v>108.24895554563231</v>
      </c>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2"/>
      <c r="BQ37" s="272"/>
      <c r="BR37" s="272"/>
      <c r="BS37" s="272"/>
      <c r="BT37" s="272"/>
      <c r="BU37" s="272"/>
      <c r="BV37" s="272"/>
      <c r="BW37" s="272"/>
    </row>
    <row r="38" spans="1:75" s="34" customFormat="1" ht="30" customHeight="1" x14ac:dyDescent="0.25">
      <c r="A38" s="430" t="s">
        <v>56</v>
      </c>
      <c r="B38" s="31">
        <f t="shared" ref="B38:I38" si="17">+SUM(B39:B44)</f>
        <v>1304811</v>
      </c>
      <c r="C38" s="31">
        <f>+SUM(C39:C44)</f>
        <v>0</v>
      </c>
      <c r="D38" s="31">
        <f>+SUM(D39:D44)</f>
        <v>875064.76</v>
      </c>
      <c r="E38" s="32">
        <f>+SUM(E39:E44)</f>
        <v>0</v>
      </c>
      <c r="F38" s="31">
        <f>+SUM(F39:F44)</f>
        <v>164369.50999999998</v>
      </c>
      <c r="G38" s="31">
        <f t="shared" si="17"/>
        <v>1039434.27</v>
      </c>
      <c r="H38" s="31">
        <f t="shared" si="17"/>
        <v>356517.7</v>
      </c>
      <c r="I38" s="32">
        <f t="shared" si="17"/>
        <v>17265.3</v>
      </c>
      <c r="J38" s="31">
        <f>+SUM(J39:J44)</f>
        <v>373783</v>
      </c>
      <c r="K38" s="261">
        <f t="shared" si="9"/>
        <v>1413217.27</v>
      </c>
      <c r="L38" s="268">
        <f>+SUM(L39:L44)</f>
        <v>0</v>
      </c>
      <c r="M38" s="32">
        <f t="shared" si="13"/>
        <v>1413217.27</v>
      </c>
      <c r="N38" s="468">
        <f t="shared" si="3"/>
        <v>108.30819712586728</v>
      </c>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row>
    <row r="39" spans="1:75" s="26" customFormat="1" x14ac:dyDescent="0.25">
      <c r="A39" s="475" t="s">
        <v>57</v>
      </c>
      <c r="B39" s="476">
        <v>999549</v>
      </c>
      <c r="C39" s="476"/>
      <c r="D39" s="476">
        <v>685916.28</v>
      </c>
      <c r="E39" s="497"/>
      <c r="F39" s="476">
        <v>122734.44</v>
      </c>
      <c r="G39" s="369">
        <f t="shared" ref="G39:G44" si="18">+D39+F39+E39</f>
        <v>808650.72</v>
      </c>
      <c r="H39" s="501">
        <v>286762.42</v>
      </c>
      <c r="I39" s="502">
        <v>2300</v>
      </c>
      <c r="J39" s="369">
        <f t="shared" ref="J39:J44" si="19">+I39+H39</f>
        <v>289062.42</v>
      </c>
      <c r="K39" s="478">
        <f t="shared" si="9"/>
        <v>1097713.1399999999</v>
      </c>
      <c r="L39" s="496"/>
      <c r="M39" s="369">
        <f t="shared" si="13"/>
        <v>1097713.1399999999</v>
      </c>
      <c r="N39" s="479">
        <f t="shared" si="3"/>
        <v>109.82084320028332</v>
      </c>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row>
    <row r="40" spans="1:75" s="26" customFormat="1" x14ac:dyDescent="0.25">
      <c r="A40" s="475" t="s">
        <v>58</v>
      </c>
      <c r="B40" s="476">
        <v>166321</v>
      </c>
      <c r="C40" s="476"/>
      <c r="D40" s="476">
        <v>110432.48</v>
      </c>
      <c r="E40" s="497"/>
      <c r="F40" s="476">
        <v>19760.240000000002</v>
      </c>
      <c r="G40" s="369">
        <f t="shared" si="18"/>
        <v>130192.72</v>
      </c>
      <c r="H40" s="501">
        <v>46168.75</v>
      </c>
      <c r="I40" s="502">
        <v>370.3</v>
      </c>
      <c r="J40" s="369">
        <f t="shared" si="19"/>
        <v>46539.05</v>
      </c>
      <c r="K40" s="478">
        <f t="shared" si="9"/>
        <v>176731.77000000002</v>
      </c>
      <c r="L40" s="496"/>
      <c r="M40" s="369">
        <f t="shared" si="13"/>
        <v>176731.77000000002</v>
      </c>
      <c r="N40" s="479">
        <f t="shared" si="3"/>
        <v>106.25944408703651</v>
      </c>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row>
    <row r="41" spans="1:75" s="26" customFormat="1" x14ac:dyDescent="0.25">
      <c r="A41" s="475" t="s">
        <v>59</v>
      </c>
      <c r="B41" s="476">
        <v>16373</v>
      </c>
      <c r="C41" s="476"/>
      <c r="D41" s="476">
        <v>10180.52</v>
      </c>
      <c r="E41" s="497"/>
      <c r="F41" s="476">
        <v>2523</v>
      </c>
      <c r="G41" s="369">
        <f t="shared" si="18"/>
        <v>12703.52</v>
      </c>
      <c r="H41" s="501">
        <v>3850.44</v>
      </c>
      <c r="I41" s="502"/>
      <c r="J41" s="369">
        <f t="shared" si="19"/>
        <v>3850.44</v>
      </c>
      <c r="K41" s="478">
        <f t="shared" si="9"/>
        <v>16553.96</v>
      </c>
      <c r="L41" s="496"/>
      <c r="M41" s="369">
        <f t="shared" si="13"/>
        <v>16553.96</v>
      </c>
      <c r="N41" s="479">
        <f t="shared" si="3"/>
        <v>101.10523422708117</v>
      </c>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row>
    <row r="42" spans="1:75" s="26" customFormat="1" x14ac:dyDescent="0.25">
      <c r="A42" s="475" t="s">
        <v>60</v>
      </c>
      <c r="B42" s="476">
        <v>10801</v>
      </c>
      <c r="C42" s="476"/>
      <c r="D42" s="476"/>
      <c r="E42" s="497"/>
      <c r="F42" s="476"/>
      <c r="G42" s="369">
        <f t="shared" si="18"/>
        <v>0</v>
      </c>
      <c r="H42" s="501"/>
      <c r="I42" s="502">
        <v>14595</v>
      </c>
      <c r="J42" s="369">
        <f t="shared" si="19"/>
        <v>14595</v>
      </c>
      <c r="K42" s="478">
        <f t="shared" si="9"/>
        <v>14595</v>
      </c>
      <c r="L42" s="496"/>
      <c r="M42" s="369">
        <f t="shared" si="13"/>
        <v>14595</v>
      </c>
      <c r="N42" s="479">
        <f t="shared" si="3"/>
        <v>135.12637718729746</v>
      </c>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row>
    <row r="43" spans="1:75" s="26" customFormat="1" x14ac:dyDescent="0.25">
      <c r="A43" s="475" t="s">
        <v>61</v>
      </c>
      <c r="B43" s="476">
        <v>35182</v>
      </c>
      <c r="C43" s="476"/>
      <c r="D43" s="476">
        <v>22429.97</v>
      </c>
      <c r="E43" s="497"/>
      <c r="F43" s="476">
        <v>6738.03</v>
      </c>
      <c r="G43" s="369">
        <f t="shared" si="18"/>
        <v>29168</v>
      </c>
      <c r="H43" s="501">
        <v>8071.26</v>
      </c>
      <c r="I43" s="502"/>
      <c r="J43" s="369">
        <f t="shared" si="19"/>
        <v>8071.26</v>
      </c>
      <c r="K43" s="478">
        <f t="shared" si="9"/>
        <v>37239.26</v>
      </c>
      <c r="L43" s="496"/>
      <c r="M43" s="369">
        <f t="shared" si="13"/>
        <v>37239.26</v>
      </c>
      <c r="N43" s="479">
        <f t="shared" si="3"/>
        <v>105.84747882439885</v>
      </c>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row>
    <row r="44" spans="1:75" s="27" customFormat="1" ht="33" x14ac:dyDescent="0.25">
      <c r="A44" s="480" t="s">
        <v>62</v>
      </c>
      <c r="B44" s="503">
        <v>76585</v>
      </c>
      <c r="C44" s="503"/>
      <c r="D44" s="503">
        <v>46105.51</v>
      </c>
      <c r="E44" s="504"/>
      <c r="F44" s="503">
        <v>12613.8</v>
      </c>
      <c r="G44" s="369">
        <f t="shared" si="18"/>
        <v>58719.31</v>
      </c>
      <c r="H44" s="501">
        <v>11664.83</v>
      </c>
      <c r="I44" s="502"/>
      <c r="J44" s="369">
        <f t="shared" si="19"/>
        <v>11664.83</v>
      </c>
      <c r="K44" s="478">
        <f t="shared" si="9"/>
        <v>70384.14</v>
      </c>
      <c r="L44" s="505"/>
      <c r="M44" s="369">
        <f t="shared" si="13"/>
        <v>70384.14</v>
      </c>
      <c r="N44" s="400">
        <f t="shared" si="3"/>
        <v>91.903296990272239</v>
      </c>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row>
    <row r="45" spans="1:75" s="34" customFormat="1" ht="31.5" customHeight="1" x14ac:dyDescent="0.25">
      <c r="A45" s="430" t="s">
        <v>63</v>
      </c>
      <c r="B45" s="31">
        <f t="shared" ref="B45:I45" si="20">+SUM(B46:B51)</f>
        <v>219680</v>
      </c>
      <c r="C45" s="31">
        <f>+SUM(C46:C51)</f>
        <v>0</v>
      </c>
      <c r="D45" s="31">
        <f>+SUM(D46:D51)</f>
        <v>134635.03</v>
      </c>
      <c r="E45" s="32">
        <f>+SUM(E46:E51)</f>
        <v>0</v>
      </c>
      <c r="F45" s="31">
        <f t="shared" si="20"/>
        <v>3295.99</v>
      </c>
      <c r="G45" s="31">
        <f>+SUM(G46:G51)</f>
        <v>137931.01999999999</v>
      </c>
      <c r="H45" s="31">
        <f t="shared" si="20"/>
        <v>82582.379999999976</v>
      </c>
      <c r="I45" s="32">
        <f t="shared" si="20"/>
        <v>3145.43</v>
      </c>
      <c r="J45" s="31">
        <f>+SUM(J46:J51)</f>
        <v>85727.81</v>
      </c>
      <c r="K45" s="261">
        <f t="shared" si="9"/>
        <v>223658.83</v>
      </c>
      <c r="L45" s="268">
        <f>+SUM(L46:L51)</f>
        <v>21970.420000000002</v>
      </c>
      <c r="M45" s="32">
        <f t="shared" si="13"/>
        <v>245629.25</v>
      </c>
      <c r="N45" s="468">
        <f t="shared" si="3"/>
        <v>111.81229515659142</v>
      </c>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row>
    <row r="46" spans="1:75" s="26" customFormat="1" x14ac:dyDescent="0.25">
      <c r="A46" s="469" t="s">
        <v>57</v>
      </c>
      <c r="B46" s="470">
        <v>164285</v>
      </c>
      <c r="C46" s="470"/>
      <c r="D46" s="470">
        <v>99465</v>
      </c>
      <c r="E46" s="471"/>
      <c r="F46" s="470">
        <v>1965</v>
      </c>
      <c r="G46" s="369">
        <f t="shared" ref="G46:G51" si="21">+D46+F46+E46</f>
        <v>101430</v>
      </c>
      <c r="H46" s="501">
        <v>61954.99</v>
      </c>
      <c r="I46" s="502">
        <v>2709.24</v>
      </c>
      <c r="J46" s="369">
        <f t="shared" ref="J46:J51" si="22">+I46+H46</f>
        <v>64664.229999999996</v>
      </c>
      <c r="K46" s="478">
        <f t="shared" si="9"/>
        <v>166094.22999999998</v>
      </c>
      <c r="L46" s="494">
        <v>15152.64</v>
      </c>
      <c r="M46" s="369">
        <f t="shared" si="13"/>
        <v>181246.87</v>
      </c>
      <c r="N46" s="474">
        <f t="shared" si="3"/>
        <v>110.32466141157136</v>
      </c>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row>
    <row r="47" spans="1:75" s="26" customFormat="1" x14ac:dyDescent="0.25">
      <c r="A47" s="475" t="s">
        <v>58</v>
      </c>
      <c r="B47" s="476">
        <v>26648</v>
      </c>
      <c r="C47" s="476"/>
      <c r="D47" s="476">
        <v>16013.87</v>
      </c>
      <c r="E47" s="497"/>
      <c r="F47" s="476">
        <v>316.37</v>
      </c>
      <c r="G47" s="369">
        <f t="shared" si="21"/>
        <v>16330.240000000002</v>
      </c>
      <c r="H47" s="501">
        <v>9974.75</v>
      </c>
      <c r="I47" s="502">
        <v>436.19</v>
      </c>
      <c r="J47" s="369">
        <f t="shared" si="22"/>
        <v>10410.94</v>
      </c>
      <c r="K47" s="478">
        <f t="shared" si="9"/>
        <v>26741.18</v>
      </c>
      <c r="L47" s="496">
        <v>3348.73</v>
      </c>
      <c r="M47" s="369">
        <f t="shared" si="13"/>
        <v>30089.91</v>
      </c>
      <c r="N47" s="479">
        <f t="shared" si="3"/>
        <v>112.91620384268988</v>
      </c>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1:75" s="26" customFormat="1" x14ac:dyDescent="0.25">
      <c r="A48" s="475" t="s">
        <v>59</v>
      </c>
      <c r="B48" s="476">
        <v>4448</v>
      </c>
      <c r="C48" s="476"/>
      <c r="D48" s="476">
        <v>2568</v>
      </c>
      <c r="E48" s="497"/>
      <c r="F48" s="476">
        <v>29.29</v>
      </c>
      <c r="G48" s="369">
        <f t="shared" si="21"/>
        <v>2597.29</v>
      </c>
      <c r="H48" s="501">
        <v>1539.12</v>
      </c>
      <c r="I48" s="502"/>
      <c r="J48" s="369">
        <f t="shared" si="22"/>
        <v>1539.12</v>
      </c>
      <c r="K48" s="478">
        <f t="shared" si="9"/>
        <v>4136.41</v>
      </c>
      <c r="L48" s="496">
        <v>421.49</v>
      </c>
      <c r="M48" s="369">
        <f t="shared" si="13"/>
        <v>4557.8999999999996</v>
      </c>
      <c r="N48" s="479">
        <f t="shared" si="3"/>
        <v>102.47077338129496</v>
      </c>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row>
    <row r="49" spans="1:75" s="26" customFormat="1" x14ac:dyDescent="0.25">
      <c r="A49" s="475" t="s">
        <v>64</v>
      </c>
      <c r="B49" s="476"/>
      <c r="C49" s="476"/>
      <c r="D49" s="476"/>
      <c r="E49" s="497"/>
      <c r="F49" s="476"/>
      <c r="G49" s="369">
        <f t="shared" si="21"/>
        <v>0</v>
      </c>
      <c r="H49" s="501"/>
      <c r="I49" s="502"/>
      <c r="J49" s="369">
        <f t="shared" si="22"/>
        <v>0</v>
      </c>
      <c r="K49" s="478">
        <f t="shared" si="9"/>
        <v>0</v>
      </c>
      <c r="L49" s="496"/>
      <c r="M49" s="369">
        <f t="shared" si="13"/>
        <v>0</v>
      </c>
      <c r="N49" s="479" t="e">
        <f t="shared" si="3"/>
        <v>#DIV/0!</v>
      </c>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row>
    <row r="50" spans="1:75" s="26" customFormat="1" x14ac:dyDescent="0.25">
      <c r="A50" s="475" t="s">
        <v>61</v>
      </c>
      <c r="B50" s="476">
        <v>12598</v>
      </c>
      <c r="C50" s="476"/>
      <c r="D50" s="476">
        <v>6738.46</v>
      </c>
      <c r="E50" s="497"/>
      <c r="F50" s="476">
        <v>866.63</v>
      </c>
      <c r="G50" s="369">
        <f t="shared" si="21"/>
        <v>7605.09</v>
      </c>
      <c r="H50" s="501">
        <v>3723.84</v>
      </c>
      <c r="I50" s="502"/>
      <c r="J50" s="369">
        <f t="shared" si="22"/>
        <v>3723.84</v>
      </c>
      <c r="K50" s="478">
        <f t="shared" si="9"/>
        <v>11328.93</v>
      </c>
      <c r="L50" s="496">
        <v>1063.72</v>
      </c>
      <c r="M50" s="369">
        <f t="shared" si="13"/>
        <v>12392.65</v>
      </c>
      <c r="N50" s="479">
        <f t="shared" si="3"/>
        <v>98.369979361803459</v>
      </c>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row>
    <row r="51" spans="1:75" s="26" customFormat="1" ht="33" x14ac:dyDescent="0.25">
      <c r="A51" s="480" t="s">
        <v>62</v>
      </c>
      <c r="B51" s="481">
        <v>11701</v>
      </c>
      <c r="C51" s="481"/>
      <c r="D51" s="481">
        <v>9849.7000000000007</v>
      </c>
      <c r="E51" s="499"/>
      <c r="F51" s="481">
        <v>118.7</v>
      </c>
      <c r="G51" s="369">
        <f t="shared" si="21"/>
        <v>9968.4000000000015</v>
      </c>
      <c r="H51" s="501">
        <v>5389.68</v>
      </c>
      <c r="I51" s="502"/>
      <c r="J51" s="369">
        <f t="shared" si="22"/>
        <v>5389.68</v>
      </c>
      <c r="K51" s="478">
        <f t="shared" si="9"/>
        <v>15358.080000000002</v>
      </c>
      <c r="L51" s="485">
        <v>1983.84</v>
      </c>
      <c r="M51" s="369">
        <f t="shared" si="13"/>
        <v>17341.920000000002</v>
      </c>
      <c r="N51" s="486">
        <f t="shared" si="3"/>
        <v>148.20887103666357</v>
      </c>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s="34" customFormat="1" ht="28.5" customHeight="1" x14ac:dyDescent="0.25">
      <c r="A52" s="430" t="s">
        <v>65</v>
      </c>
      <c r="B52" s="31">
        <f t="shared" ref="B52:I52" si="23">+SUM(B53:B58)</f>
        <v>99084</v>
      </c>
      <c r="C52" s="31">
        <f>+SUM(C53:C58)</f>
        <v>0</v>
      </c>
      <c r="D52" s="31">
        <f>+SUM(D53:D58)</f>
        <v>0</v>
      </c>
      <c r="E52" s="32">
        <f>+SUM(E53:E58)</f>
        <v>0</v>
      </c>
      <c r="F52" s="31">
        <f t="shared" si="23"/>
        <v>43483.729999999996</v>
      </c>
      <c r="G52" s="31">
        <f t="shared" si="23"/>
        <v>43483.729999999996</v>
      </c>
      <c r="H52" s="31">
        <f t="shared" si="23"/>
        <v>3641.1299999999997</v>
      </c>
      <c r="I52" s="32">
        <f t="shared" si="23"/>
        <v>51531.6</v>
      </c>
      <c r="J52" s="31">
        <f>+SUM(J53:J58)</f>
        <v>55172.729999999996</v>
      </c>
      <c r="K52" s="261">
        <f t="shared" si="9"/>
        <v>98656.459999999992</v>
      </c>
      <c r="L52" s="268">
        <f>+SUM(L53:L58)</f>
        <v>0</v>
      </c>
      <c r="M52" s="32">
        <f t="shared" si="13"/>
        <v>98656.459999999992</v>
      </c>
      <c r="N52" s="468">
        <f t="shared" si="3"/>
        <v>99.568507528965313</v>
      </c>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row>
    <row r="53" spans="1:75" s="26" customFormat="1" x14ac:dyDescent="0.25">
      <c r="A53" s="469" t="s">
        <v>57</v>
      </c>
      <c r="B53" s="470">
        <v>80297</v>
      </c>
      <c r="C53" s="470"/>
      <c r="D53" s="470"/>
      <c r="E53" s="471"/>
      <c r="F53" s="470">
        <v>35084.5</v>
      </c>
      <c r="G53" s="369">
        <f t="shared" ref="G53:G65" si="24">+D53+F53+E53</f>
        <v>35084.5</v>
      </c>
      <c r="H53" s="501">
        <v>3136.2</v>
      </c>
      <c r="I53" s="502">
        <v>41555.699999999997</v>
      </c>
      <c r="J53" s="369">
        <f t="shared" ref="J53:J58" si="25">+I53+H53</f>
        <v>44691.899999999994</v>
      </c>
      <c r="K53" s="478">
        <f t="shared" si="9"/>
        <v>79776.399999999994</v>
      </c>
      <c r="L53" s="494"/>
      <c r="M53" s="369">
        <f t="shared" si="13"/>
        <v>79776.399999999994</v>
      </c>
      <c r="N53" s="474">
        <f t="shared" si="3"/>
        <v>99.35165697348593</v>
      </c>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row>
    <row r="54" spans="1:75" s="26" customFormat="1" x14ac:dyDescent="0.25">
      <c r="A54" s="475" t="s">
        <v>58</v>
      </c>
      <c r="B54" s="476">
        <v>12928</v>
      </c>
      <c r="C54" s="476"/>
      <c r="D54" s="476"/>
      <c r="E54" s="497"/>
      <c r="F54" s="476">
        <v>5648.6</v>
      </c>
      <c r="G54" s="369">
        <f t="shared" si="24"/>
        <v>5648.6</v>
      </c>
      <c r="H54" s="501">
        <v>504.93</v>
      </c>
      <c r="I54" s="502">
        <v>6690.47</v>
      </c>
      <c r="J54" s="369">
        <f t="shared" si="25"/>
        <v>7195.4000000000005</v>
      </c>
      <c r="K54" s="478">
        <f t="shared" si="9"/>
        <v>12844</v>
      </c>
      <c r="L54" s="496"/>
      <c r="M54" s="369">
        <f t="shared" si="13"/>
        <v>12844</v>
      </c>
      <c r="N54" s="479">
        <f t="shared" si="3"/>
        <v>99.350247524752476</v>
      </c>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row>
    <row r="55" spans="1:75" s="26" customFormat="1" x14ac:dyDescent="0.25">
      <c r="A55" s="475" t="s">
        <v>59</v>
      </c>
      <c r="B55" s="476">
        <v>869</v>
      </c>
      <c r="C55" s="476"/>
      <c r="D55" s="476"/>
      <c r="E55" s="497"/>
      <c r="F55" s="476">
        <v>458</v>
      </c>
      <c r="G55" s="369">
        <f t="shared" si="24"/>
        <v>458</v>
      </c>
      <c r="H55" s="501"/>
      <c r="I55" s="502">
        <v>433.8</v>
      </c>
      <c r="J55" s="369">
        <f t="shared" si="25"/>
        <v>433.8</v>
      </c>
      <c r="K55" s="478">
        <f t="shared" si="9"/>
        <v>891.8</v>
      </c>
      <c r="L55" s="496"/>
      <c r="M55" s="369">
        <f t="shared" si="13"/>
        <v>891.8</v>
      </c>
      <c r="N55" s="479">
        <f t="shared" si="3"/>
        <v>102.62370540851553</v>
      </c>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row>
    <row r="56" spans="1:75" s="26" customFormat="1" x14ac:dyDescent="0.25">
      <c r="A56" s="475" t="s">
        <v>60</v>
      </c>
      <c r="B56" s="476"/>
      <c r="C56" s="476"/>
      <c r="D56" s="476"/>
      <c r="E56" s="497"/>
      <c r="F56" s="476">
        <v>0</v>
      </c>
      <c r="G56" s="369">
        <f t="shared" si="24"/>
        <v>0</v>
      </c>
      <c r="H56" s="501"/>
      <c r="I56" s="502"/>
      <c r="J56" s="369">
        <f t="shared" si="25"/>
        <v>0</v>
      </c>
      <c r="K56" s="478">
        <f t="shared" si="9"/>
        <v>0</v>
      </c>
      <c r="L56" s="496"/>
      <c r="M56" s="369">
        <f t="shared" si="13"/>
        <v>0</v>
      </c>
      <c r="N56" s="479" t="e">
        <f t="shared" si="3"/>
        <v>#DIV/0!</v>
      </c>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row>
    <row r="57" spans="1:75" s="26" customFormat="1" x14ac:dyDescent="0.25">
      <c r="A57" s="475" t="s">
        <v>61</v>
      </c>
      <c r="B57" s="476">
        <v>1686</v>
      </c>
      <c r="C57" s="476"/>
      <c r="D57" s="476"/>
      <c r="E57" s="497"/>
      <c r="F57" s="476">
        <v>886.63</v>
      </c>
      <c r="G57" s="369">
        <f>+D57+F57+E57</f>
        <v>886.63</v>
      </c>
      <c r="H57" s="501"/>
      <c r="I57" s="502">
        <v>886.63</v>
      </c>
      <c r="J57" s="369">
        <f t="shared" si="25"/>
        <v>886.63</v>
      </c>
      <c r="K57" s="478">
        <f t="shared" si="9"/>
        <v>1773.26</v>
      </c>
      <c r="L57" s="496"/>
      <c r="M57" s="369">
        <f t="shared" si="13"/>
        <v>1773.26</v>
      </c>
      <c r="N57" s="479">
        <f t="shared" si="3"/>
        <v>105.17556346381969</v>
      </c>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row>
    <row r="58" spans="1:75" s="26" customFormat="1" ht="33" x14ac:dyDescent="0.25">
      <c r="A58" s="480" t="s">
        <v>62</v>
      </c>
      <c r="B58" s="481">
        <v>3304</v>
      </c>
      <c r="C58" s="481"/>
      <c r="D58" s="481"/>
      <c r="E58" s="499"/>
      <c r="F58" s="481">
        <v>1406</v>
      </c>
      <c r="G58" s="385">
        <f t="shared" si="24"/>
        <v>1406</v>
      </c>
      <c r="H58" s="506"/>
      <c r="I58" s="506">
        <v>1965</v>
      </c>
      <c r="J58" s="385">
        <f t="shared" si="25"/>
        <v>1965</v>
      </c>
      <c r="K58" s="507">
        <f t="shared" si="9"/>
        <v>3371</v>
      </c>
      <c r="L58" s="508"/>
      <c r="M58" s="385">
        <f t="shared" si="13"/>
        <v>3371</v>
      </c>
      <c r="N58" s="509">
        <f t="shared" si="3"/>
        <v>102.0278450363196</v>
      </c>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1:75" s="24" customFormat="1" x14ac:dyDescent="0.25">
      <c r="A59" s="510" t="s">
        <v>567</v>
      </c>
      <c r="B59" s="511">
        <v>892</v>
      </c>
      <c r="C59" s="511"/>
      <c r="D59" s="512"/>
      <c r="E59" s="513"/>
      <c r="F59" s="511">
        <v>836.78</v>
      </c>
      <c r="G59" s="384">
        <f t="shared" si="24"/>
        <v>836.78</v>
      </c>
      <c r="H59" s="380"/>
      <c r="I59" s="502"/>
      <c r="J59" s="384">
        <f t="shared" ref="J59:J65" si="26">+H59+I59</f>
        <v>0</v>
      </c>
      <c r="K59" s="473">
        <f t="shared" si="9"/>
        <v>836.78</v>
      </c>
      <c r="L59" s="494">
        <v>23.22</v>
      </c>
      <c r="M59" s="384">
        <f t="shared" si="13"/>
        <v>860</v>
      </c>
      <c r="N59" s="474">
        <f t="shared" si="3"/>
        <v>96.412556053811656</v>
      </c>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row>
    <row r="60" spans="1:75" s="24" customFormat="1" x14ac:dyDescent="0.25">
      <c r="A60" s="495" t="s">
        <v>67</v>
      </c>
      <c r="B60" s="514"/>
      <c r="C60" s="514"/>
      <c r="D60" s="514"/>
      <c r="E60" s="515"/>
      <c r="F60" s="514"/>
      <c r="G60" s="369">
        <f t="shared" si="24"/>
        <v>0</v>
      </c>
      <c r="H60" s="501"/>
      <c r="I60" s="502"/>
      <c r="J60" s="369">
        <f t="shared" si="26"/>
        <v>0</v>
      </c>
      <c r="K60" s="478">
        <f t="shared" si="9"/>
        <v>0</v>
      </c>
      <c r="L60" s="496"/>
      <c r="M60" s="369">
        <f t="shared" si="13"/>
        <v>0</v>
      </c>
      <c r="N60" s="479" t="e">
        <f t="shared" si="3"/>
        <v>#DIV/0!</v>
      </c>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row>
    <row r="61" spans="1:75" s="24" customFormat="1" x14ac:dyDescent="0.25">
      <c r="A61" s="495" t="s">
        <v>68</v>
      </c>
      <c r="B61" s="514">
        <v>1078</v>
      </c>
      <c r="C61" s="514"/>
      <c r="D61" s="514"/>
      <c r="E61" s="515"/>
      <c r="F61" s="514"/>
      <c r="G61" s="369">
        <f t="shared" si="24"/>
        <v>0</v>
      </c>
      <c r="H61" s="501"/>
      <c r="I61" s="502"/>
      <c r="J61" s="369">
        <f t="shared" si="26"/>
        <v>0</v>
      </c>
      <c r="K61" s="478">
        <f t="shared" si="9"/>
        <v>0</v>
      </c>
      <c r="L61" s="496">
        <v>1070</v>
      </c>
      <c r="M61" s="369">
        <f t="shared" si="13"/>
        <v>1070</v>
      </c>
      <c r="N61" s="479">
        <f t="shared" si="3"/>
        <v>99.257884972170686</v>
      </c>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row>
    <row r="62" spans="1:75" s="24" customFormat="1" x14ac:dyDescent="0.25">
      <c r="A62" s="495" t="s">
        <v>69</v>
      </c>
      <c r="B62" s="514">
        <v>1179.51</v>
      </c>
      <c r="C62" s="514"/>
      <c r="D62" s="514">
        <v>100</v>
      </c>
      <c r="E62" s="515"/>
      <c r="F62" s="514">
        <v>1180</v>
      </c>
      <c r="G62" s="369">
        <f t="shared" si="24"/>
        <v>1280</v>
      </c>
      <c r="H62" s="501"/>
      <c r="I62" s="502"/>
      <c r="J62" s="369">
        <f t="shared" si="26"/>
        <v>0</v>
      </c>
      <c r="K62" s="478">
        <f t="shared" si="9"/>
        <v>1280</v>
      </c>
      <c r="L62" s="496"/>
      <c r="M62" s="369">
        <f t="shared" si="13"/>
        <v>1280</v>
      </c>
      <c r="N62" s="479">
        <f t="shared" si="3"/>
        <v>108.51963951132251</v>
      </c>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row>
    <row r="63" spans="1:75" s="24" customFormat="1" x14ac:dyDescent="0.25">
      <c r="A63" s="495" t="s">
        <v>70</v>
      </c>
      <c r="B63" s="514">
        <v>2</v>
      </c>
      <c r="C63" s="514"/>
      <c r="D63" s="514">
        <v>2</v>
      </c>
      <c r="E63" s="515"/>
      <c r="F63" s="514"/>
      <c r="G63" s="369">
        <f t="shared" si="24"/>
        <v>2</v>
      </c>
      <c r="H63" s="501"/>
      <c r="I63" s="502"/>
      <c r="J63" s="369">
        <f t="shared" si="26"/>
        <v>0</v>
      </c>
      <c r="K63" s="478">
        <f t="shared" si="9"/>
        <v>2</v>
      </c>
      <c r="L63" s="496"/>
      <c r="M63" s="369">
        <f t="shared" si="13"/>
        <v>2</v>
      </c>
      <c r="N63" s="479">
        <f t="shared" si="3"/>
        <v>100</v>
      </c>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row>
    <row r="64" spans="1:75" s="24" customFormat="1" x14ac:dyDescent="0.25">
      <c r="A64" s="495" t="s">
        <v>71</v>
      </c>
      <c r="B64" s="514">
        <v>204</v>
      </c>
      <c r="C64" s="514"/>
      <c r="D64" s="514">
        <v>200</v>
      </c>
      <c r="E64" s="515"/>
      <c r="F64" s="514"/>
      <c r="G64" s="369">
        <f t="shared" si="24"/>
        <v>200</v>
      </c>
      <c r="H64" s="501"/>
      <c r="I64" s="502"/>
      <c r="J64" s="369">
        <f t="shared" si="26"/>
        <v>0</v>
      </c>
      <c r="K64" s="478">
        <f t="shared" si="9"/>
        <v>200</v>
      </c>
      <c r="L64" s="496"/>
      <c r="M64" s="369">
        <f t="shared" si="13"/>
        <v>200</v>
      </c>
      <c r="N64" s="479">
        <f t="shared" si="3"/>
        <v>98.039215686274503</v>
      </c>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row>
    <row r="65" spans="1:75" s="24" customFormat="1" x14ac:dyDescent="0.25">
      <c r="A65" s="495" t="s">
        <v>72</v>
      </c>
      <c r="B65" s="514">
        <v>3234.51</v>
      </c>
      <c r="C65" s="514"/>
      <c r="D65" s="514">
        <v>1195</v>
      </c>
      <c r="E65" s="515"/>
      <c r="F65" s="514">
        <v>2811</v>
      </c>
      <c r="G65" s="369">
        <f t="shared" si="24"/>
        <v>4006</v>
      </c>
      <c r="H65" s="501"/>
      <c r="I65" s="502"/>
      <c r="J65" s="369">
        <f t="shared" si="26"/>
        <v>0</v>
      </c>
      <c r="K65" s="478">
        <f t="shared" si="9"/>
        <v>4006</v>
      </c>
      <c r="L65" s="496"/>
      <c r="M65" s="369">
        <f t="shared" si="13"/>
        <v>4006</v>
      </c>
      <c r="N65" s="479">
        <f t="shared" si="3"/>
        <v>123.85183536300705</v>
      </c>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row>
    <row r="66" spans="1:75" s="260" customFormat="1" x14ac:dyDescent="0.25">
      <c r="A66" s="428" t="s">
        <v>73</v>
      </c>
      <c r="B66" s="268">
        <f>ROUND(B9-B21,0)</f>
        <v>-113212</v>
      </c>
      <c r="C66" s="268">
        <f t="shared" ref="C66:H66" si="27">ROUND(C9-C21,0)</f>
        <v>0</v>
      </c>
      <c r="D66" s="268">
        <f>ROUND(D9-D21,0)</f>
        <v>-239108</v>
      </c>
      <c r="E66" s="261">
        <f t="shared" si="27"/>
        <v>0</v>
      </c>
      <c r="F66" s="268">
        <f t="shared" si="27"/>
        <v>24</v>
      </c>
      <c r="G66" s="268">
        <f t="shared" si="27"/>
        <v>-239085</v>
      </c>
      <c r="H66" s="268">
        <f t="shared" si="27"/>
        <v>-252419</v>
      </c>
      <c r="I66" s="261">
        <f>ROUND(I9-I21,20)</f>
        <v>-0.179999999963911</v>
      </c>
      <c r="J66" s="268">
        <f>ROUND(J9-J21,0)</f>
        <v>-252419</v>
      </c>
      <c r="K66" s="261">
        <f>+ROUND((J66+G66+C66),0)</f>
        <v>-491504</v>
      </c>
      <c r="L66" s="268">
        <f>ROUND(L9-L21,0)</f>
        <v>2523</v>
      </c>
      <c r="M66" s="261">
        <f>ROUND(M9-M21,0)</f>
        <v>-488981</v>
      </c>
      <c r="N66" s="295">
        <f t="shared" si="3"/>
        <v>431.9162279617002</v>
      </c>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2"/>
      <c r="BR66" s="272"/>
      <c r="BS66" s="272"/>
      <c r="BT66" s="272"/>
      <c r="BU66" s="272"/>
      <c r="BV66" s="272"/>
      <c r="BW66" s="272"/>
    </row>
    <row r="67" spans="1:75" x14ac:dyDescent="0.25">
      <c r="A67" s="431"/>
      <c r="B67" s="36"/>
      <c r="C67" s="36"/>
      <c r="D67" s="235"/>
      <c r="E67" s="236"/>
      <c r="F67" s="235"/>
      <c r="G67" s="247"/>
      <c r="H67" s="36"/>
      <c r="I67" s="37"/>
      <c r="J67" s="257"/>
      <c r="K67" s="263"/>
      <c r="L67" s="270"/>
      <c r="M67" s="250"/>
      <c r="N67" s="36"/>
    </row>
    <row r="68" spans="1:75" s="260" customFormat="1" x14ac:dyDescent="0.25">
      <c r="A68" s="428" t="s">
        <v>556</v>
      </c>
      <c r="B68" s="268">
        <f>SUM(B69:B71)</f>
        <v>0</v>
      </c>
      <c r="C68" s="268"/>
      <c r="D68" s="268"/>
      <c r="E68" s="261"/>
      <c r="F68" s="268"/>
      <c r="G68" s="268"/>
      <c r="H68" s="268"/>
      <c r="I68" s="261"/>
      <c r="J68" s="268"/>
      <c r="K68" s="261">
        <f>SUM(K69:K71)</f>
        <v>0</v>
      </c>
      <c r="L68" s="268"/>
      <c r="M68" s="261">
        <f>SUM(M69:M71)</f>
        <v>0</v>
      </c>
      <c r="N68" s="295"/>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272"/>
      <c r="AP68" s="272"/>
      <c r="AQ68" s="272"/>
      <c r="AR68" s="272"/>
      <c r="AS68" s="272"/>
      <c r="AT68" s="272"/>
      <c r="AU68" s="272"/>
      <c r="AV68" s="272"/>
      <c r="AW68" s="272"/>
      <c r="AX68" s="272"/>
      <c r="AY68" s="272"/>
      <c r="AZ68" s="272"/>
      <c r="BA68" s="272"/>
      <c r="BB68" s="272"/>
      <c r="BC68" s="272"/>
      <c r="BD68" s="272"/>
      <c r="BE68" s="272"/>
      <c r="BF68" s="272"/>
      <c r="BG68" s="272"/>
      <c r="BH68" s="272"/>
      <c r="BI68" s="272"/>
      <c r="BJ68" s="272"/>
      <c r="BK68" s="272"/>
      <c r="BL68" s="272"/>
      <c r="BM68" s="272"/>
      <c r="BN68" s="272"/>
      <c r="BO68" s="272"/>
      <c r="BP68" s="272"/>
      <c r="BQ68" s="272"/>
      <c r="BR68" s="272"/>
      <c r="BS68" s="272"/>
      <c r="BT68" s="272"/>
      <c r="BU68" s="272"/>
      <c r="BV68" s="272"/>
      <c r="BW68" s="272"/>
    </row>
    <row r="69" spans="1:75" s="42" customFormat="1" x14ac:dyDescent="0.25">
      <c r="A69" s="432"/>
      <c r="B69" s="43" t="s">
        <v>650</v>
      </c>
      <c r="C69" s="364"/>
      <c r="D69" s="364"/>
      <c r="E69" s="477"/>
      <c r="F69" s="364"/>
      <c r="G69" s="369"/>
      <c r="H69" s="364"/>
      <c r="I69" s="364"/>
      <c r="J69" s="369"/>
      <c r="K69" s="264" t="s">
        <v>649</v>
      </c>
      <c r="L69" s="478"/>
      <c r="M69" s="369" t="str">
        <f>K69</f>
        <v>NIMAMO VIRA ZA KRITJE PRESEŽKA ODHODKOV NAD PRIHODKI</v>
      </c>
      <c r="N69" s="364"/>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row>
    <row r="70" spans="1:75" s="42" customFormat="1" x14ac:dyDescent="0.25">
      <c r="A70" s="432"/>
      <c r="B70" s="43"/>
      <c r="C70" s="364"/>
      <c r="D70" s="364"/>
      <c r="E70" s="477"/>
      <c r="F70" s="364"/>
      <c r="G70" s="369"/>
      <c r="H70" s="364"/>
      <c r="I70" s="364"/>
      <c r="J70" s="369"/>
      <c r="K70" s="264"/>
      <c r="L70" s="478"/>
      <c r="M70" s="369">
        <f>K70</f>
        <v>0</v>
      </c>
      <c r="N70" s="364"/>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row>
    <row r="71" spans="1:75" s="42" customFormat="1" x14ac:dyDescent="0.25">
      <c r="A71" s="433"/>
      <c r="B71" s="44"/>
      <c r="C71" s="392"/>
      <c r="D71" s="392"/>
      <c r="E71" s="516"/>
      <c r="F71" s="392"/>
      <c r="G71" s="385"/>
      <c r="H71" s="392"/>
      <c r="I71" s="392"/>
      <c r="J71" s="385"/>
      <c r="K71" s="273"/>
      <c r="L71" s="507"/>
      <c r="M71" s="385">
        <f>K71</f>
        <v>0</v>
      </c>
      <c r="N71" s="392"/>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row>
    <row r="72" spans="1:75" x14ac:dyDescent="0.25">
      <c r="A72" s="45"/>
      <c r="B72" s="46"/>
      <c r="C72" s="46"/>
      <c r="D72" s="46"/>
      <c r="E72" s="46"/>
      <c r="F72" s="46"/>
      <c r="G72" s="248"/>
      <c r="H72" s="46"/>
      <c r="I72" s="37"/>
      <c r="J72" s="250"/>
      <c r="K72" s="263"/>
      <c r="L72" s="263"/>
      <c r="M72" s="250"/>
      <c r="N72" s="48"/>
    </row>
    <row r="73" spans="1:75" ht="33" x14ac:dyDescent="0.25">
      <c r="A73" s="56" t="s">
        <v>603</v>
      </c>
      <c r="B73" s="57">
        <v>43536</v>
      </c>
      <c r="C73" s="46"/>
      <c r="D73" s="46"/>
      <c r="E73" s="46"/>
      <c r="F73" s="46"/>
      <c r="G73" s="248"/>
      <c r="H73" s="46"/>
      <c r="I73" s="37"/>
      <c r="J73" s="250"/>
      <c r="K73" s="265"/>
      <c r="L73" s="621"/>
      <c r="M73" s="250"/>
      <c r="N73" s="48"/>
    </row>
    <row r="74" spans="1:75" s="54" customFormat="1" x14ac:dyDescent="0.25">
      <c r="A74" s="49"/>
      <c r="B74" s="50"/>
      <c r="C74" s="50"/>
      <c r="D74" s="50"/>
      <c r="E74" s="50"/>
      <c r="F74" s="50"/>
      <c r="G74" s="249"/>
      <c r="H74" s="50"/>
      <c r="I74" s="51"/>
      <c r="J74" s="258"/>
      <c r="K74" s="265"/>
      <c r="L74" s="271"/>
      <c r="M74" s="249"/>
      <c r="N74" s="52"/>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row>
    <row r="75" spans="1:75" x14ac:dyDescent="0.25">
      <c r="A75" s="55"/>
      <c r="B75" s="37"/>
      <c r="C75" s="37"/>
      <c r="D75" s="37"/>
      <c r="E75" s="37"/>
      <c r="F75" s="37"/>
      <c r="G75" s="250"/>
      <c r="H75" s="37"/>
      <c r="I75" s="37"/>
      <c r="J75" s="250"/>
      <c r="K75" s="263"/>
      <c r="L75" s="263"/>
      <c r="M75" s="250"/>
      <c r="N75" s="48"/>
    </row>
    <row r="76" spans="1:75" x14ac:dyDescent="0.25">
      <c r="A76" s="55"/>
      <c r="B76" s="37"/>
      <c r="C76" s="37"/>
      <c r="D76" s="37"/>
      <c r="E76" s="37"/>
      <c r="F76" s="37"/>
      <c r="G76" s="250"/>
      <c r="H76" s="37"/>
      <c r="I76" s="37"/>
      <c r="J76" s="250"/>
      <c r="K76" s="263"/>
      <c r="L76" s="263"/>
      <c r="M76" s="250"/>
      <c r="N76" s="48"/>
    </row>
    <row r="77" spans="1:75" x14ac:dyDescent="0.25">
      <c r="A77" s="56" t="s">
        <v>78</v>
      </c>
      <c r="C77" s="46"/>
      <c r="D77" s="46" t="s">
        <v>79</v>
      </c>
      <c r="E77" s="58"/>
      <c r="G77" s="248"/>
      <c r="H77" s="37" t="s">
        <v>80</v>
      </c>
      <c r="I77" s="37"/>
      <c r="J77" s="651" t="s">
        <v>612</v>
      </c>
      <c r="K77" s="652"/>
      <c r="L77" s="263"/>
      <c r="M77" s="250"/>
      <c r="N77" s="48"/>
    </row>
    <row r="78" spans="1:75" x14ac:dyDescent="0.25">
      <c r="B78" s="46"/>
      <c r="C78" s="46"/>
      <c r="D78" s="46"/>
      <c r="E78" s="46"/>
      <c r="G78" s="248"/>
      <c r="H78" s="37"/>
      <c r="I78" s="37"/>
      <c r="J78" s="250"/>
      <c r="K78" s="263"/>
      <c r="L78" s="263"/>
      <c r="M78" s="250"/>
      <c r="N78" s="48"/>
    </row>
    <row r="79" spans="1:75" x14ac:dyDescent="0.25">
      <c r="A79" s="59" t="s">
        <v>611</v>
      </c>
      <c r="B79" s="46"/>
      <c r="C79" s="46"/>
      <c r="D79" s="57">
        <v>43530</v>
      </c>
      <c r="E79" s="46"/>
      <c r="G79" s="248"/>
      <c r="H79" s="37"/>
      <c r="I79" s="37"/>
      <c r="J79" s="250"/>
      <c r="K79" s="263"/>
      <c r="L79" s="263"/>
      <c r="M79" s="250"/>
      <c r="N79" s="48"/>
    </row>
    <row r="80" spans="1:75" x14ac:dyDescent="0.25">
      <c r="B80" s="37"/>
      <c r="C80" s="37"/>
      <c r="D80" s="37"/>
      <c r="E80" s="37"/>
      <c r="F80" s="37"/>
      <c r="G80" s="250"/>
      <c r="H80" s="37"/>
      <c r="I80" s="37"/>
      <c r="J80" s="250"/>
      <c r="K80" s="263"/>
      <c r="L80" s="263"/>
      <c r="M80" s="250"/>
      <c r="N80" s="48"/>
    </row>
    <row r="81" spans="1:14" x14ac:dyDescent="0.25">
      <c r="A81" s="45"/>
      <c r="B81" s="46"/>
      <c r="C81" s="46"/>
      <c r="D81" s="46"/>
      <c r="E81" s="46"/>
      <c r="F81" s="46"/>
      <c r="G81" s="248"/>
      <c r="H81" s="46"/>
      <c r="I81" s="37"/>
      <c r="J81" s="250"/>
      <c r="K81" s="263"/>
      <c r="L81" s="263"/>
      <c r="M81" s="250"/>
      <c r="N81" s="48"/>
    </row>
    <row r="82" spans="1:14" x14ac:dyDescent="0.25">
      <c r="A82" s="60"/>
      <c r="B82" s="46"/>
      <c r="C82" s="46"/>
      <c r="D82" s="46"/>
      <c r="E82" s="46"/>
      <c r="F82" s="46"/>
      <c r="G82" s="248"/>
      <c r="H82" s="46"/>
      <c r="I82" s="46"/>
      <c r="J82" s="248"/>
      <c r="K82" s="266"/>
      <c r="L82" s="266"/>
      <c r="M82" s="248"/>
    </row>
    <row r="83" spans="1:14" x14ac:dyDescent="0.25">
      <c r="A83" s="60"/>
      <c r="B83" s="46"/>
      <c r="C83" s="46"/>
      <c r="D83" s="46"/>
      <c r="E83" s="46"/>
      <c r="F83" s="46"/>
      <c r="G83" s="248"/>
      <c r="H83" s="46"/>
      <c r="I83" s="46"/>
      <c r="J83" s="248"/>
      <c r="K83" s="266"/>
      <c r="L83" s="266"/>
      <c r="M83" s="248"/>
    </row>
    <row r="84" spans="1:14" x14ac:dyDescent="0.25">
      <c r="A84" s="60"/>
      <c r="B84" s="46"/>
      <c r="C84" s="46"/>
      <c r="D84" s="46"/>
      <c r="E84" s="46"/>
      <c r="F84" s="46"/>
      <c r="G84" s="248"/>
      <c r="H84" s="46"/>
      <c r="I84" s="46"/>
      <c r="J84" s="248"/>
      <c r="K84" s="266"/>
      <c r="L84" s="266"/>
      <c r="M84" s="248"/>
    </row>
  </sheetData>
  <sheetProtection password="CF3D" sheet="1" objects="1" scenarios="1"/>
  <mergeCells count="13">
    <mergeCell ref="B1:F1"/>
    <mergeCell ref="C5:N5"/>
    <mergeCell ref="B2:C2"/>
    <mergeCell ref="K6:K7"/>
    <mergeCell ref="L6:L7"/>
    <mergeCell ref="M6:M7"/>
    <mergeCell ref="N6:N7"/>
    <mergeCell ref="J77:K77"/>
    <mergeCell ref="A6:A7"/>
    <mergeCell ref="B6:B7"/>
    <mergeCell ref="C6:C7"/>
    <mergeCell ref="D6:G6"/>
    <mergeCell ref="H6:J6"/>
  </mergeCells>
  <pageMargins left="0.70866141732283472" right="0.70866141732283472" top="0.74803149606299213" bottom="0.74803149606299213" header="0.31496062992125984" footer="0.31496062992125984"/>
  <pageSetup paperSize="9" scale="57" fitToHeight="4" orientation="landscape" horizontalDpi="1200" verticalDpi="1200" r:id="rId1"/>
  <rowBreaks count="1" manualBreakCount="1">
    <brk id="40" max="1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pageSetUpPr fitToPage="1"/>
  </sheetPr>
  <dimension ref="A1:BD1227"/>
  <sheetViews>
    <sheetView topLeftCell="A19" workbookViewId="0">
      <selection activeCell="D35" sqref="D35"/>
    </sheetView>
  </sheetViews>
  <sheetFormatPr defaultColWidth="16.28515625" defaultRowHeight="15" x14ac:dyDescent="0.25"/>
  <cols>
    <col min="1" max="1" width="4.140625" style="618" customWidth="1"/>
    <col min="2" max="2" width="19.28515625" customWidth="1"/>
    <col min="3" max="3" width="14.140625" customWidth="1"/>
    <col min="4" max="4" width="12.140625" customWidth="1"/>
    <col min="5" max="5" width="8" customWidth="1"/>
    <col min="6" max="6" width="18.140625" customWidth="1"/>
    <col min="7" max="7" width="9" customWidth="1"/>
    <col min="8" max="8" width="12" customWidth="1"/>
    <col min="9" max="9" width="11" customWidth="1"/>
    <col min="10" max="10" width="10.7109375" customWidth="1"/>
    <col min="11" max="11" width="7.42578125" customWidth="1"/>
    <col min="12" max="12" width="9.85546875" customWidth="1"/>
    <col min="13" max="13" width="11.140625" customWidth="1"/>
    <col min="14" max="14" width="7.28515625" customWidth="1"/>
    <col min="15" max="15" width="9" customWidth="1"/>
    <col min="16" max="16" width="10.42578125" customWidth="1"/>
    <col min="17" max="17" width="9.42578125" style="243" customWidth="1"/>
  </cols>
  <sheetData>
    <row r="1" spans="1:56" ht="18.75" x14ac:dyDescent="0.3">
      <c r="B1" s="130" t="s">
        <v>594</v>
      </c>
      <c r="C1" s="68"/>
      <c r="D1" s="68"/>
      <c r="E1" s="752" t="str">
        <f>+'FN_priloga 1'!B1</f>
        <v>EKONOMSKA ŠOLA MURSKA SOBOTA, NORŠINSKA ULICA 13, 9000 MURSKA SOBOTA</v>
      </c>
      <c r="F1" s="753"/>
      <c r="G1" s="753"/>
      <c r="H1" s="753"/>
      <c r="I1" s="754"/>
      <c r="J1" s="752"/>
      <c r="K1" s="753"/>
      <c r="L1" s="753"/>
      <c r="M1" s="753"/>
      <c r="N1" s="754"/>
      <c r="P1" s="2" t="s">
        <v>565</v>
      </c>
    </row>
    <row r="2" spans="1:56" ht="18.75" x14ac:dyDescent="0.3">
      <c r="B2" s="132"/>
      <c r="E2" s="240"/>
      <c r="F2" s="240"/>
      <c r="G2" s="240"/>
      <c r="H2" s="240"/>
      <c r="I2" s="240"/>
      <c r="P2" s="2"/>
    </row>
    <row r="3" spans="1:56" s="9" customFormat="1" ht="16.5" x14ac:dyDescent="0.25">
      <c r="A3" s="801" t="s">
        <v>295</v>
      </c>
      <c r="B3" s="799" t="s">
        <v>542</v>
      </c>
      <c r="C3" s="800" t="s">
        <v>595</v>
      </c>
      <c r="D3" s="799" t="s">
        <v>468</v>
      </c>
      <c r="E3" s="799" t="s">
        <v>563</v>
      </c>
      <c r="F3" s="799" t="s">
        <v>543</v>
      </c>
      <c r="G3" s="807" t="s">
        <v>561</v>
      </c>
      <c r="H3" s="805" t="s">
        <v>3</v>
      </c>
      <c r="I3" s="805"/>
      <c r="J3" s="805"/>
      <c r="K3" s="805"/>
      <c r="L3" s="806" t="s">
        <v>4</v>
      </c>
      <c r="M3" s="806"/>
      <c r="N3" s="806"/>
      <c r="O3" s="802" t="s">
        <v>589</v>
      </c>
      <c r="P3" s="803" t="s">
        <v>590</v>
      </c>
      <c r="Q3" s="804" t="s">
        <v>591</v>
      </c>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row>
    <row r="4" spans="1:56" s="15" customFormat="1" ht="132" x14ac:dyDescent="0.25">
      <c r="A4" s="801"/>
      <c r="B4" s="799"/>
      <c r="C4" s="800"/>
      <c r="D4" s="799"/>
      <c r="E4" s="799"/>
      <c r="F4" s="799"/>
      <c r="G4" s="808"/>
      <c r="H4" s="606" t="s">
        <v>8</v>
      </c>
      <c r="I4" s="606" t="s">
        <v>9</v>
      </c>
      <c r="J4" s="606" t="s">
        <v>570</v>
      </c>
      <c r="K4" s="241" t="s">
        <v>11</v>
      </c>
      <c r="L4" s="606" t="s">
        <v>562</v>
      </c>
      <c r="M4" s="606" t="s">
        <v>571</v>
      </c>
      <c r="N4" s="242" t="s">
        <v>11</v>
      </c>
      <c r="O4" s="802"/>
      <c r="P4" s="803"/>
      <c r="Q4" s="80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row>
    <row r="5" spans="1:56" s="558" customFormat="1" ht="20.25" customHeight="1" x14ac:dyDescent="0.25">
      <c r="A5" s="619" t="str">
        <f>'FN_priloga 1'!$B$1</f>
        <v>EKONOMSKA ŠOLA MURSKA SOBOTA, NORŠINSKA ULICA 13, 9000 MURSKA SOBOTA</v>
      </c>
      <c r="B5" s="615" t="s">
        <v>523</v>
      </c>
      <c r="C5" s="613">
        <v>43466</v>
      </c>
      <c r="D5" s="554">
        <v>14.17</v>
      </c>
      <c r="E5" s="555" t="s">
        <v>95</v>
      </c>
      <c r="F5" s="613" t="s">
        <v>533</v>
      </c>
      <c r="G5" s="554"/>
      <c r="H5" s="554">
        <v>5.5</v>
      </c>
      <c r="I5" s="554"/>
      <c r="J5" s="554"/>
      <c r="K5" s="556">
        <f>SUM(H5:J5)</f>
        <v>5.5</v>
      </c>
      <c r="L5" s="554"/>
      <c r="M5" s="554"/>
      <c r="N5" s="556">
        <f>SUM(L5:M5)</f>
        <v>0</v>
      </c>
      <c r="O5" s="556">
        <f>G5+K5+N5</f>
        <v>5.5</v>
      </c>
      <c r="P5" s="554"/>
      <c r="Q5" s="557">
        <f>O5+P5</f>
        <v>5.5</v>
      </c>
    </row>
    <row r="6" spans="1:56" s="558" customFormat="1" ht="20.25" customHeight="1" x14ac:dyDescent="0.25">
      <c r="A6" s="619" t="str">
        <f>'FN_priloga 1'!$B$1</f>
        <v>EKONOMSKA ŠOLA MURSKA SOBOTA, NORŠINSKA ULICA 13, 9000 MURSKA SOBOTA</v>
      </c>
      <c r="B6" s="616" t="s">
        <v>523</v>
      </c>
      <c r="C6" s="613">
        <v>43831</v>
      </c>
      <c r="D6" s="559">
        <v>14.17</v>
      </c>
      <c r="E6" s="560" t="s">
        <v>95</v>
      </c>
      <c r="F6" s="613" t="s">
        <v>533</v>
      </c>
      <c r="G6" s="559"/>
      <c r="H6" s="559">
        <v>5.5</v>
      </c>
      <c r="I6" s="559"/>
      <c r="J6" s="559"/>
      <c r="K6" s="561">
        <f t="shared" ref="K6:K69" si="0">SUM(H6:J6)</f>
        <v>5.5</v>
      </c>
      <c r="L6" s="559"/>
      <c r="M6" s="559"/>
      <c r="N6" s="561">
        <f t="shared" ref="N6:N69" si="1">SUM(L6:M6)</f>
        <v>0</v>
      </c>
      <c r="O6" s="561">
        <f t="shared" ref="O6:O69" si="2">G6+K6+N6</f>
        <v>5.5</v>
      </c>
      <c r="P6" s="559"/>
      <c r="Q6" s="562">
        <f t="shared" ref="Q6:Q69" si="3">O6+P6</f>
        <v>5.5</v>
      </c>
    </row>
    <row r="7" spans="1:56" s="558" customFormat="1" ht="20.25" customHeight="1" x14ac:dyDescent="0.25">
      <c r="A7" s="619" t="str">
        <f>'FN_priloga 1'!$B$1</f>
        <v>EKONOMSKA ŠOLA MURSKA SOBOTA, NORŠINSKA ULICA 13, 9000 MURSKA SOBOTA</v>
      </c>
      <c r="B7" s="616" t="s">
        <v>523</v>
      </c>
      <c r="C7" s="613">
        <v>43466</v>
      </c>
      <c r="D7" s="559">
        <v>15</v>
      </c>
      <c r="E7" s="560" t="s">
        <v>95</v>
      </c>
      <c r="F7" s="559" t="s">
        <v>536</v>
      </c>
      <c r="G7" s="559"/>
      <c r="H7" s="559"/>
      <c r="I7" s="559"/>
      <c r="J7" s="559"/>
      <c r="K7" s="561">
        <f t="shared" si="0"/>
        <v>0</v>
      </c>
      <c r="L7" s="559"/>
      <c r="M7" s="559"/>
      <c r="N7" s="561">
        <f t="shared" si="1"/>
        <v>0</v>
      </c>
      <c r="O7" s="561">
        <f t="shared" si="2"/>
        <v>0</v>
      </c>
      <c r="P7" s="559">
        <v>0.5</v>
      </c>
      <c r="Q7" s="562">
        <f t="shared" si="3"/>
        <v>0.5</v>
      </c>
    </row>
    <row r="8" spans="1:56" s="558" customFormat="1" ht="20.25" customHeight="1" x14ac:dyDescent="0.25">
      <c r="A8" s="619" t="str">
        <f>'FN_priloga 1'!$B$1</f>
        <v>EKONOMSKA ŠOLA MURSKA SOBOTA, NORŠINSKA ULICA 13, 9000 MURSKA SOBOTA</v>
      </c>
      <c r="B8" s="616" t="s">
        <v>523</v>
      </c>
      <c r="C8" s="613">
        <v>43831</v>
      </c>
      <c r="D8" s="559">
        <v>15</v>
      </c>
      <c r="E8" s="560" t="s">
        <v>95</v>
      </c>
      <c r="F8" s="559" t="s">
        <v>536</v>
      </c>
      <c r="G8" s="559"/>
      <c r="H8" s="559"/>
      <c r="I8" s="559"/>
      <c r="J8" s="559"/>
      <c r="K8" s="561">
        <f t="shared" si="0"/>
        <v>0</v>
      </c>
      <c r="L8" s="559"/>
      <c r="M8" s="559"/>
      <c r="N8" s="561">
        <f t="shared" si="1"/>
        <v>0</v>
      </c>
      <c r="O8" s="561">
        <f t="shared" si="2"/>
        <v>0</v>
      </c>
      <c r="P8" s="559">
        <v>0.5</v>
      </c>
      <c r="Q8" s="562">
        <f t="shared" si="3"/>
        <v>0.5</v>
      </c>
    </row>
    <row r="9" spans="1:56" s="558" customFormat="1" ht="20.25" customHeight="1" x14ac:dyDescent="0.25">
      <c r="A9" s="619" t="str">
        <f>'FN_priloga 1'!$B$1</f>
        <v>EKONOMSKA ŠOLA MURSKA SOBOTA, NORŠINSKA ULICA 13, 9000 MURSKA SOBOTA</v>
      </c>
      <c r="B9" s="616" t="s">
        <v>520</v>
      </c>
      <c r="C9" s="613">
        <v>43466</v>
      </c>
      <c r="D9" s="559">
        <v>30</v>
      </c>
      <c r="E9" s="560" t="s">
        <v>95</v>
      </c>
      <c r="F9" s="559" t="s">
        <v>533</v>
      </c>
      <c r="G9" s="559"/>
      <c r="H9" s="559">
        <v>0.5</v>
      </c>
      <c r="I9" s="559"/>
      <c r="J9" s="559"/>
      <c r="K9" s="561">
        <f t="shared" si="0"/>
        <v>0.5</v>
      </c>
      <c r="L9" s="559"/>
      <c r="M9" s="559"/>
      <c r="N9" s="561">
        <f t="shared" si="1"/>
        <v>0</v>
      </c>
      <c r="O9" s="561">
        <f t="shared" si="2"/>
        <v>0.5</v>
      </c>
      <c r="P9" s="559"/>
      <c r="Q9" s="562">
        <f t="shared" si="3"/>
        <v>0.5</v>
      </c>
    </row>
    <row r="10" spans="1:56" s="558" customFormat="1" ht="20.25" customHeight="1" x14ac:dyDescent="0.25">
      <c r="A10" s="619" t="str">
        <f>'FN_priloga 1'!$B$1</f>
        <v>EKONOMSKA ŠOLA MURSKA SOBOTA, NORŠINSKA ULICA 13, 9000 MURSKA SOBOTA</v>
      </c>
      <c r="B10" s="616" t="s">
        <v>520</v>
      </c>
      <c r="C10" s="613">
        <v>43831</v>
      </c>
      <c r="D10" s="559">
        <v>30</v>
      </c>
      <c r="E10" s="560" t="s">
        <v>95</v>
      </c>
      <c r="F10" s="559" t="s">
        <v>533</v>
      </c>
      <c r="G10" s="559"/>
      <c r="H10" s="559">
        <v>0.5</v>
      </c>
      <c r="I10" s="559"/>
      <c r="J10" s="559"/>
      <c r="K10" s="561">
        <f t="shared" si="0"/>
        <v>0.5</v>
      </c>
      <c r="L10" s="559"/>
      <c r="M10" s="559"/>
      <c r="N10" s="561">
        <f t="shared" si="1"/>
        <v>0</v>
      </c>
      <c r="O10" s="561">
        <f t="shared" si="2"/>
        <v>0.5</v>
      </c>
      <c r="P10" s="559"/>
      <c r="Q10" s="562">
        <f t="shared" si="3"/>
        <v>0.5</v>
      </c>
    </row>
    <row r="11" spans="1:56" s="558" customFormat="1" ht="20.25" customHeight="1" x14ac:dyDescent="0.25">
      <c r="A11" s="619" t="str">
        <f>'FN_priloga 1'!$B$1</f>
        <v>EKONOMSKA ŠOLA MURSKA SOBOTA, NORŠINSKA ULICA 13, 9000 MURSKA SOBOTA</v>
      </c>
      <c r="B11" s="616" t="s">
        <v>520</v>
      </c>
      <c r="C11" s="613">
        <v>43466</v>
      </c>
      <c r="D11" s="559">
        <v>30</v>
      </c>
      <c r="E11" s="560" t="s">
        <v>95</v>
      </c>
      <c r="F11" s="559" t="s">
        <v>572</v>
      </c>
      <c r="G11" s="559"/>
      <c r="H11" s="559"/>
      <c r="I11" s="559"/>
      <c r="J11" s="559">
        <v>0.5</v>
      </c>
      <c r="K11" s="561">
        <f t="shared" si="0"/>
        <v>0.5</v>
      </c>
      <c r="L11" s="559"/>
      <c r="M11" s="559"/>
      <c r="N11" s="561">
        <f t="shared" si="1"/>
        <v>0</v>
      </c>
      <c r="O11" s="561">
        <f t="shared" si="2"/>
        <v>0.5</v>
      </c>
      <c r="P11" s="559"/>
      <c r="Q11" s="562">
        <f t="shared" si="3"/>
        <v>0.5</v>
      </c>
    </row>
    <row r="12" spans="1:56" s="558" customFormat="1" ht="20.25" customHeight="1" x14ac:dyDescent="0.25">
      <c r="A12" s="619" t="str">
        <f>'FN_priloga 1'!$B$1</f>
        <v>EKONOMSKA ŠOLA MURSKA SOBOTA, NORŠINSKA ULICA 13, 9000 MURSKA SOBOTA</v>
      </c>
      <c r="B12" s="616" t="s">
        <v>520</v>
      </c>
      <c r="C12" s="613">
        <v>43831</v>
      </c>
      <c r="D12" s="559">
        <v>30</v>
      </c>
      <c r="E12" s="560" t="s">
        <v>95</v>
      </c>
      <c r="F12" s="559" t="s">
        <v>572</v>
      </c>
      <c r="G12" s="559"/>
      <c r="H12" s="559"/>
      <c r="I12" s="559"/>
      <c r="J12" s="559">
        <v>0.5</v>
      </c>
      <c r="K12" s="561">
        <f t="shared" si="0"/>
        <v>0.5</v>
      </c>
      <c r="L12" s="559"/>
      <c r="M12" s="559"/>
      <c r="N12" s="561">
        <f t="shared" si="1"/>
        <v>0</v>
      </c>
      <c r="O12" s="561">
        <f t="shared" si="2"/>
        <v>0.5</v>
      </c>
      <c r="P12" s="559"/>
      <c r="Q12" s="562">
        <f t="shared" si="3"/>
        <v>0.5</v>
      </c>
    </row>
    <row r="13" spans="1:56" s="558" customFormat="1" ht="20.25" customHeight="1" x14ac:dyDescent="0.25">
      <c r="A13" s="619" t="str">
        <f>'FN_priloga 1'!$B$1</f>
        <v>EKONOMSKA ŠOLA MURSKA SOBOTA, NORŠINSKA ULICA 13, 9000 MURSKA SOBOTA</v>
      </c>
      <c r="B13" s="616" t="s">
        <v>506</v>
      </c>
      <c r="C13" s="613">
        <v>43466</v>
      </c>
      <c r="D13" s="559">
        <v>39</v>
      </c>
      <c r="E13" s="560" t="s">
        <v>95</v>
      </c>
      <c r="F13" s="559" t="s">
        <v>533</v>
      </c>
      <c r="G13" s="559"/>
      <c r="H13" s="559">
        <v>0.5</v>
      </c>
      <c r="I13" s="559"/>
      <c r="J13" s="559"/>
      <c r="K13" s="561">
        <f t="shared" si="0"/>
        <v>0.5</v>
      </c>
      <c r="L13" s="559"/>
      <c r="M13" s="559"/>
      <c r="N13" s="561">
        <f t="shared" si="1"/>
        <v>0</v>
      </c>
      <c r="O13" s="561">
        <f t="shared" si="2"/>
        <v>0.5</v>
      </c>
      <c r="P13" s="559"/>
      <c r="Q13" s="562">
        <f t="shared" si="3"/>
        <v>0.5</v>
      </c>
    </row>
    <row r="14" spans="1:56" s="558" customFormat="1" ht="20.25" customHeight="1" x14ac:dyDescent="0.25">
      <c r="A14" s="619" t="str">
        <f>'FN_priloga 1'!$B$1</f>
        <v>EKONOMSKA ŠOLA MURSKA SOBOTA, NORŠINSKA ULICA 13, 9000 MURSKA SOBOTA</v>
      </c>
      <c r="B14" s="616" t="s">
        <v>506</v>
      </c>
      <c r="C14" s="613">
        <v>43831</v>
      </c>
      <c r="D14" s="559">
        <v>40</v>
      </c>
      <c r="E14" s="560" t="s">
        <v>95</v>
      </c>
      <c r="F14" s="559" t="s">
        <v>533</v>
      </c>
      <c r="G14" s="559"/>
      <c r="H14" s="559">
        <v>0.5</v>
      </c>
      <c r="I14" s="559"/>
      <c r="J14" s="559"/>
      <c r="K14" s="561">
        <f t="shared" si="0"/>
        <v>0.5</v>
      </c>
      <c r="L14" s="559"/>
      <c r="M14" s="559"/>
      <c r="N14" s="561">
        <f t="shared" si="1"/>
        <v>0</v>
      </c>
      <c r="O14" s="561">
        <f t="shared" si="2"/>
        <v>0.5</v>
      </c>
      <c r="P14" s="559"/>
      <c r="Q14" s="562">
        <f t="shared" si="3"/>
        <v>0.5</v>
      </c>
    </row>
    <row r="15" spans="1:56" s="558" customFormat="1" ht="20.25" customHeight="1" x14ac:dyDescent="0.25">
      <c r="A15" s="619" t="str">
        <f>'FN_priloga 1'!$B$1</f>
        <v>EKONOMSKA ŠOLA MURSKA SOBOTA, NORŠINSKA ULICA 13, 9000 MURSKA SOBOTA</v>
      </c>
      <c r="B15" s="616" t="s">
        <v>511</v>
      </c>
      <c r="C15" s="613">
        <v>43466</v>
      </c>
      <c r="D15" s="559">
        <v>36</v>
      </c>
      <c r="E15" s="560" t="s">
        <v>95</v>
      </c>
      <c r="F15" s="559" t="s">
        <v>533</v>
      </c>
      <c r="G15" s="559"/>
      <c r="H15" s="559">
        <v>0.49</v>
      </c>
      <c r="I15" s="559"/>
      <c r="J15" s="559"/>
      <c r="K15" s="561">
        <f t="shared" si="0"/>
        <v>0.49</v>
      </c>
      <c r="L15" s="559"/>
      <c r="M15" s="559"/>
      <c r="N15" s="561">
        <f t="shared" si="1"/>
        <v>0</v>
      </c>
      <c r="O15" s="561">
        <f t="shared" si="2"/>
        <v>0.49</v>
      </c>
      <c r="P15" s="559"/>
      <c r="Q15" s="562">
        <f t="shared" si="3"/>
        <v>0.49</v>
      </c>
    </row>
    <row r="16" spans="1:56" s="558" customFormat="1" ht="20.25" customHeight="1" x14ac:dyDescent="0.25">
      <c r="A16" s="619" t="str">
        <f>'FN_priloga 1'!$B$1</f>
        <v>EKONOMSKA ŠOLA MURSKA SOBOTA, NORŠINSKA ULICA 13, 9000 MURSKA SOBOTA</v>
      </c>
      <c r="B16" s="616" t="s">
        <v>511</v>
      </c>
      <c r="C16" s="613">
        <v>43831</v>
      </c>
      <c r="D16" s="559">
        <v>38</v>
      </c>
      <c r="E16" s="560" t="s">
        <v>95</v>
      </c>
      <c r="F16" s="559" t="s">
        <v>533</v>
      </c>
      <c r="G16" s="559"/>
      <c r="H16" s="559">
        <v>0.49</v>
      </c>
      <c r="I16" s="559"/>
      <c r="J16" s="559"/>
      <c r="K16" s="561">
        <f t="shared" si="0"/>
        <v>0.49</v>
      </c>
      <c r="L16" s="559"/>
      <c r="M16" s="559"/>
      <c r="N16" s="561">
        <f t="shared" si="1"/>
        <v>0</v>
      </c>
      <c r="O16" s="561">
        <f t="shared" si="2"/>
        <v>0.49</v>
      </c>
      <c r="P16" s="559"/>
      <c r="Q16" s="562">
        <f t="shared" si="3"/>
        <v>0.49</v>
      </c>
    </row>
    <row r="17" spans="1:17" s="558" customFormat="1" ht="20.25" customHeight="1" x14ac:dyDescent="0.25">
      <c r="A17" s="619" t="str">
        <f>'FN_priloga 1'!$B$1</f>
        <v>EKONOMSKA ŠOLA MURSKA SOBOTA, NORŠINSKA ULICA 13, 9000 MURSKA SOBOTA</v>
      </c>
      <c r="B17" s="616" t="s">
        <v>518</v>
      </c>
      <c r="C17" s="613">
        <v>43466</v>
      </c>
      <c r="D17" s="559">
        <v>24</v>
      </c>
      <c r="E17" s="560" t="s">
        <v>95</v>
      </c>
      <c r="F17" s="559" t="s">
        <v>533</v>
      </c>
      <c r="G17" s="559"/>
      <c r="H17" s="559">
        <v>0.5</v>
      </c>
      <c r="I17" s="559"/>
      <c r="J17" s="559"/>
      <c r="K17" s="561">
        <f t="shared" si="0"/>
        <v>0.5</v>
      </c>
      <c r="L17" s="559"/>
      <c r="M17" s="559"/>
      <c r="N17" s="561">
        <f t="shared" si="1"/>
        <v>0</v>
      </c>
      <c r="O17" s="561">
        <f t="shared" si="2"/>
        <v>0.5</v>
      </c>
      <c r="P17" s="559"/>
      <c r="Q17" s="562">
        <f t="shared" si="3"/>
        <v>0.5</v>
      </c>
    </row>
    <row r="18" spans="1:17" s="558" customFormat="1" ht="20.25" customHeight="1" x14ac:dyDescent="0.25">
      <c r="A18" s="619" t="str">
        <f>'FN_priloga 1'!$B$1</f>
        <v>EKONOMSKA ŠOLA MURSKA SOBOTA, NORŠINSKA ULICA 13, 9000 MURSKA SOBOTA</v>
      </c>
      <c r="B18" s="616" t="s">
        <v>518</v>
      </c>
      <c r="C18" s="613">
        <v>43831</v>
      </c>
      <c r="D18" s="559">
        <v>24</v>
      </c>
      <c r="E18" s="560" t="s">
        <v>95</v>
      </c>
      <c r="F18" s="559" t="s">
        <v>533</v>
      </c>
      <c r="G18" s="559"/>
      <c r="H18" s="559">
        <v>0.5</v>
      </c>
      <c r="I18" s="559"/>
      <c r="J18" s="559"/>
      <c r="K18" s="561">
        <f t="shared" si="0"/>
        <v>0.5</v>
      </c>
      <c r="L18" s="559"/>
      <c r="M18" s="559"/>
      <c r="N18" s="561">
        <f t="shared" si="1"/>
        <v>0</v>
      </c>
      <c r="O18" s="561">
        <f t="shared" si="2"/>
        <v>0.5</v>
      </c>
      <c r="P18" s="559"/>
      <c r="Q18" s="562">
        <f t="shared" si="3"/>
        <v>0.5</v>
      </c>
    </row>
    <row r="19" spans="1:17" s="558" customFormat="1" ht="20.25" customHeight="1" x14ac:dyDescent="0.25">
      <c r="A19" s="619" t="str">
        <f>'FN_priloga 1'!$B$1</f>
        <v>EKONOMSKA ŠOLA MURSKA SOBOTA, NORŠINSKA ULICA 13, 9000 MURSKA SOBOTA</v>
      </c>
      <c r="B19" s="616" t="s">
        <v>518</v>
      </c>
      <c r="C19" s="613">
        <v>43466</v>
      </c>
      <c r="D19" s="559">
        <v>24</v>
      </c>
      <c r="E19" s="560" t="s">
        <v>95</v>
      </c>
      <c r="F19" s="559" t="s">
        <v>572</v>
      </c>
      <c r="G19" s="559"/>
      <c r="H19" s="559"/>
      <c r="I19" s="559"/>
      <c r="J19" s="559">
        <v>0.5</v>
      </c>
      <c r="K19" s="561">
        <f t="shared" si="0"/>
        <v>0.5</v>
      </c>
      <c r="L19" s="559"/>
      <c r="M19" s="559"/>
      <c r="N19" s="561">
        <f t="shared" si="1"/>
        <v>0</v>
      </c>
      <c r="O19" s="561">
        <f t="shared" si="2"/>
        <v>0.5</v>
      </c>
      <c r="P19" s="559"/>
      <c r="Q19" s="562">
        <f t="shared" si="3"/>
        <v>0.5</v>
      </c>
    </row>
    <row r="20" spans="1:17" s="558" customFormat="1" ht="20.25" customHeight="1" x14ac:dyDescent="0.25">
      <c r="A20" s="619" t="str">
        <f>'FN_priloga 1'!$B$1</f>
        <v>EKONOMSKA ŠOLA MURSKA SOBOTA, NORŠINSKA ULICA 13, 9000 MURSKA SOBOTA</v>
      </c>
      <c r="B20" s="616" t="s">
        <v>518</v>
      </c>
      <c r="C20" s="613">
        <v>43831</v>
      </c>
      <c r="D20" s="559">
        <v>24</v>
      </c>
      <c r="E20" s="560" t="s">
        <v>95</v>
      </c>
      <c r="F20" s="559" t="s">
        <v>572</v>
      </c>
      <c r="G20" s="559"/>
      <c r="H20" s="559"/>
      <c r="I20" s="559"/>
      <c r="J20" s="559">
        <v>0.5</v>
      </c>
      <c r="K20" s="561">
        <f t="shared" si="0"/>
        <v>0.5</v>
      </c>
      <c r="L20" s="559"/>
      <c r="M20" s="559"/>
      <c r="N20" s="561">
        <f t="shared" si="1"/>
        <v>0</v>
      </c>
      <c r="O20" s="561">
        <f t="shared" si="2"/>
        <v>0.5</v>
      </c>
      <c r="P20" s="559"/>
      <c r="Q20" s="562">
        <f t="shared" si="3"/>
        <v>0.5</v>
      </c>
    </row>
    <row r="21" spans="1:17" s="558" customFormat="1" ht="20.25" customHeight="1" x14ac:dyDescent="0.25">
      <c r="A21" s="619" t="str">
        <f>'FN_priloga 1'!$B$1</f>
        <v>EKONOMSKA ŠOLA MURSKA SOBOTA, NORŠINSKA ULICA 13, 9000 MURSKA SOBOTA</v>
      </c>
      <c r="B21" s="616" t="s">
        <v>587</v>
      </c>
      <c r="C21" s="613">
        <v>43466</v>
      </c>
      <c r="D21" s="559">
        <v>30</v>
      </c>
      <c r="E21" s="560" t="s">
        <v>95</v>
      </c>
      <c r="F21" s="559" t="s">
        <v>533</v>
      </c>
      <c r="G21" s="559"/>
      <c r="H21" s="559">
        <v>0.5</v>
      </c>
      <c r="I21" s="559"/>
      <c r="J21" s="559"/>
      <c r="K21" s="561">
        <f t="shared" si="0"/>
        <v>0.5</v>
      </c>
      <c r="L21" s="559"/>
      <c r="M21" s="559"/>
      <c r="N21" s="561">
        <f t="shared" si="1"/>
        <v>0</v>
      </c>
      <c r="O21" s="561">
        <f t="shared" si="2"/>
        <v>0.5</v>
      </c>
      <c r="P21" s="559"/>
      <c r="Q21" s="562">
        <f t="shared" si="3"/>
        <v>0.5</v>
      </c>
    </row>
    <row r="22" spans="1:17" s="558" customFormat="1" ht="20.25" customHeight="1" x14ac:dyDescent="0.25">
      <c r="A22" s="619" t="str">
        <f>'FN_priloga 1'!$B$1</f>
        <v>EKONOMSKA ŠOLA MURSKA SOBOTA, NORŠINSKA ULICA 13, 9000 MURSKA SOBOTA</v>
      </c>
      <c r="B22" s="616" t="s">
        <v>587</v>
      </c>
      <c r="C22" s="613">
        <v>43831</v>
      </c>
      <c r="D22" s="559">
        <v>30</v>
      </c>
      <c r="E22" s="560" t="s">
        <v>95</v>
      </c>
      <c r="F22" s="559" t="s">
        <v>533</v>
      </c>
      <c r="G22" s="559"/>
      <c r="H22" s="559">
        <v>0.5</v>
      </c>
      <c r="I22" s="559"/>
      <c r="J22" s="559"/>
      <c r="K22" s="561">
        <f t="shared" si="0"/>
        <v>0.5</v>
      </c>
      <c r="L22" s="559"/>
      <c r="M22" s="559"/>
      <c r="N22" s="561">
        <f t="shared" si="1"/>
        <v>0</v>
      </c>
      <c r="O22" s="561">
        <f t="shared" si="2"/>
        <v>0.5</v>
      </c>
      <c r="P22" s="559"/>
      <c r="Q22" s="562">
        <f t="shared" si="3"/>
        <v>0.5</v>
      </c>
    </row>
    <row r="23" spans="1:17" s="558" customFormat="1" ht="20.25" customHeight="1" x14ac:dyDescent="0.25">
      <c r="A23" s="619" t="str">
        <f>'FN_priloga 1'!$B$1</f>
        <v>EKONOMSKA ŠOLA MURSKA SOBOTA, NORŠINSKA ULICA 13, 9000 MURSKA SOBOTA</v>
      </c>
      <c r="B23" s="616" t="s">
        <v>522</v>
      </c>
      <c r="C23" s="613">
        <v>43466</v>
      </c>
      <c r="D23" s="559">
        <v>17</v>
      </c>
      <c r="E23" s="560" t="s">
        <v>95</v>
      </c>
      <c r="F23" s="559" t="s">
        <v>533</v>
      </c>
      <c r="G23" s="559"/>
      <c r="H23" s="559">
        <v>0.6</v>
      </c>
      <c r="I23" s="559"/>
      <c r="J23" s="559"/>
      <c r="K23" s="561">
        <f t="shared" si="0"/>
        <v>0.6</v>
      </c>
      <c r="L23" s="559">
        <v>0.4</v>
      </c>
      <c r="M23" s="559"/>
      <c r="N23" s="561">
        <f t="shared" si="1"/>
        <v>0.4</v>
      </c>
      <c r="O23" s="561">
        <f t="shared" si="2"/>
        <v>1</v>
      </c>
      <c r="P23" s="559"/>
      <c r="Q23" s="562">
        <f t="shared" si="3"/>
        <v>1</v>
      </c>
    </row>
    <row r="24" spans="1:17" s="558" customFormat="1" ht="20.25" customHeight="1" x14ac:dyDescent="0.25">
      <c r="A24" s="619" t="str">
        <f>'FN_priloga 1'!$B$1</f>
        <v>EKONOMSKA ŠOLA MURSKA SOBOTA, NORŠINSKA ULICA 13, 9000 MURSKA SOBOTA</v>
      </c>
      <c r="B24" s="616" t="s">
        <v>522</v>
      </c>
      <c r="C24" s="613">
        <v>43831</v>
      </c>
      <c r="D24" s="559">
        <v>17</v>
      </c>
      <c r="E24" s="560" t="s">
        <v>95</v>
      </c>
      <c r="F24" s="559" t="s">
        <v>533</v>
      </c>
      <c r="G24" s="559"/>
      <c r="H24" s="559">
        <v>0.6</v>
      </c>
      <c r="I24" s="559"/>
      <c r="J24" s="559"/>
      <c r="K24" s="561">
        <f t="shared" si="0"/>
        <v>0.6</v>
      </c>
      <c r="L24" s="559">
        <v>0.4</v>
      </c>
      <c r="M24" s="559"/>
      <c r="N24" s="561">
        <f t="shared" si="1"/>
        <v>0.4</v>
      </c>
      <c r="O24" s="561">
        <f t="shared" si="2"/>
        <v>1</v>
      </c>
      <c r="P24" s="559"/>
      <c r="Q24" s="562">
        <f t="shared" si="3"/>
        <v>1</v>
      </c>
    </row>
    <row r="25" spans="1:17" s="558" customFormat="1" ht="20.25" customHeight="1" x14ac:dyDescent="0.25">
      <c r="A25" s="619" t="str">
        <f>'FN_priloga 1'!$B$1</f>
        <v>EKONOMSKA ŠOLA MURSKA SOBOTA, NORŠINSKA ULICA 13, 9000 MURSKA SOBOTA</v>
      </c>
      <c r="B25" s="616" t="s">
        <v>508</v>
      </c>
      <c r="C25" s="613">
        <v>43466</v>
      </c>
      <c r="D25" s="559">
        <v>38.5</v>
      </c>
      <c r="E25" s="560" t="s">
        <v>541</v>
      </c>
      <c r="F25" s="559" t="s">
        <v>533</v>
      </c>
      <c r="G25" s="559"/>
      <c r="H25" s="559">
        <v>0.76</v>
      </c>
      <c r="I25" s="559"/>
      <c r="J25" s="559">
        <v>0.59</v>
      </c>
      <c r="K25" s="561">
        <f t="shared" si="0"/>
        <v>1.35</v>
      </c>
      <c r="L25" s="559">
        <v>0.4</v>
      </c>
      <c r="M25" s="559"/>
      <c r="N25" s="561">
        <f t="shared" si="1"/>
        <v>0.4</v>
      </c>
      <c r="O25" s="561">
        <f t="shared" si="2"/>
        <v>1.75</v>
      </c>
      <c r="P25" s="559"/>
      <c r="Q25" s="562">
        <f t="shared" si="3"/>
        <v>1.75</v>
      </c>
    </row>
    <row r="26" spans="1:17" s="558" customFormat="1" ht="20.25" customHeight="1" x14ac:dyDescent="0.25">
      <c r="A26" s="619" t="str">
        <f>'FN_priloga 1'!$B$1</f>
        <v>EKONOMSKA ŠOLA MURSKA SOBOTA, NORŠINSKA ULICA 13, 9000 MURSKA SOBOTA</v>
      </c>
      <c r="B26" s="616" t="s">
        <v>508</v>
      </c>
      <c r="C26" s="613">
        <v>43831</v>
      </c>
      <c r="D26" s="559">
        <v>39.5</v>
      </c>
      <c r="E26" s="560" t="s">
        <v>541</v>
      </c>
      <c r="F26" s="559" t="s">
        <v>533</v>
      </c>
      <c r="G26" s="559"/>
      <c r="H26" s="559">
        <v>0.76</v>
      </c>
      <c r="I26" s="559"/>
      <c r="J26" s="559">
        <v>0.59</v>
      </c>
      <c r="K26" s="561">
        <f t="shared" si="0"/>
        <v>1.35</v>
      </c>
      <c r="L26" s="559">
        <v>0.4</v>
      </c>
      <c r="M26" s="559"/>
      <c r="N26" s="561">
        <f t="shared" si="1"/>
        <v>0.4</v>
      </c>
      <c r="O26" s="561">
        <f t="shared" si="2"/>
        <v>1.75</v>
      </c>
      <c r="P26" s="559"/>
      <c r="Q26" s="562">
        <f t="shared" si="3"/>
        <v>1.75</v>
      </c>
    </row>
    <row r="27" spans="1:17" s="558" customFormat="1" ht="20.25" customHeight="1" x14ac:dyDescent="0.25">
      <c r="A27" s="619" t="str">
        <f>'FN_priloga 1'!$B$1</f>
        <v>EKONOMSKA ŠOLA MURSKA SOBOTA, NORŠINSKA ULICA 13, 9000 MURSKA SOBOTA</v>
      </c>
      <c r="B27" s="616" t="s">
        <v>517</v>
      </c>
      <c r="C27" s="613">
        <v>43466</v>
      </c>
      <c r="D27" s="559">
        <v>32</v>
      </c>
      <c r="E27" s="560" t="s">
        <v>95</v>
      </c>
      <c r="F27" s="559" t="s">
        <v>533</v>
      </c>
      <c r="G27" s="559"/>
      <c r="H27" s="559">
        <v>0.5</v>
      </c>
      <c r="I27" s="559"/>
      <c r="J27" s="559"/>
      <c r="K27" s="561">
        <f t="shared" si="0"/>
        <v>0.5</v>
      </c>
      <c r="L27" s="559">
        <v>0.4</v>
      </c>
      <c r="M27" s="559"/>
      <c r="N27" s="561">
        <f t="shared" si="1"/>
        <v>0.4</v>
      </c>
      <c r="O27" s="561">
        <f t="shared" si="2"/>
        <v>0.9</v>
      </c>
      <c r="P27" s="559"/>
      <c r="Q27" s="562">
        <f t="shared" si="3"/>
        <v>0.9</v>
      </c>
    </row>
    <row r="28" spans="1:17" s="558" customFormat="1" ht="20.25" customHeight="1" x14ac:dyDescent="0.25">
      <c r="A28" s="619" t="str">
        <f>'FN_priloga 1'!$B$1</f>
        <v>EKONOMSKA ŠOLA MURSKA SOBOTA, NORŠINSKA ULICA 13, 9000 MURSKA SOBOTA</v>
      </c>
      <c r="B28" s="616" t="s">
        <v>517</v>
      </c>
      <c r="C28" s="613">
        <v>43831</v>
      </c>
      <c r="D28" s="559">
        <v>33</v>
      </c>
      <c r="E28" s="560" t="s">
        <v>95</v>
      </c>
      <c r="F28" s="559" t="s">
        <v>533</v>
      </c>
      <c r="G28" s="559"/>
      <c r="H28" s="559">
        <v>0.5</v>
      </c>
      <c r="I28" s="559"/>
      <c r="J28" s="559"/>
      <c r="K28" s="561">
        <f t="shared" si="0"/>
        <v>0.5</v>
      </c>
      <c r="L28" s="559">
        <v>0.4</v>
      </c>
      <c r="M28" s="559"/>
      <c r="N28" s="561">
        <f t="shared" si="1"/>
        <v>0.4</v>
      </c>
      <c r="O28" s="561">
        <f t="shared" si="2"/>
        <v>0.9</v>
      </c>
      <c r="P28" s="559"/>
      <c r="Q28" s="562">
        <f t="shared" si="3"/>
        <v>0.9</v>
      </c>
    </row>
    <row r="29" spans="1:17" s="558" customFormat="1" ht="20.25" customHeight="1" x14ac:dyDescent="0.25">
      <c r="A29" s="619" t="str">
        <f>'FN_priloga 1'!$B$1</f>
        <v>EKONOMSKA ŠOLA MURSKA SOBOTA, NORŠINSKA ULICA 13, 9000 MURSKA SOBOTA</v>
      </c>
      <c r="B29" s="616" t="s">
        <v>517</v>
      </c>
      <c r="C29" s="613">
        <v>43466</v>
      </c>
      <c r="D29" s="559">
        <v>32</v>
      </c>
      <c r="E29" s="560" t="s">
        <v>95</v>
      </c>
      <c r="F29" s="559" t="s">
        <v>572</v>
      </c>
      <c r="G29" s="559"/>
      <c r="H29" s="559"/>
      <c r="I29" s="559"/>
      <c r="J29" s="559">
        <v>0.1</v>
      </c>
      <c r="K29" s="561">
        <f t="shared" si="0"/>
        <v>0.1</v>
      </c>
      <c r="L29" s="559"/>
      <c r="M29" s="559"/>
      <c r="N29" s="561">
        <f t="shared" si="1"/>
        <v>0</v>
      </c>
      <c r="O29" s="561">
        <f t="shared" si="2"/>
        <v>0.1</v>
      </c>
      <c r="P29" s="559"/>
      <c r="Q29" s="562">
        <f t="shared" si="3"/>
        <v>0.1</v>
      </c>
    </row>
    <row r="30" spans="1:17" s="558" customFormat="1" ht="20.25" customHeight="1" x14ac:dyDescent="0.25">
      <c r="A30" s="619" t="str">
        <f>'FN_priloga 1'!$B$1</f>
        <v>EKONOMSKA ŠOLA MURSKA SOBOTA, NORŠINSKA ULICA 13, 9000 MURSKA SOBOTA</v>
      </c>
      <c r="B30" s="616" t="s">
        <v>517</v>
      </c>
      <c r="C30" s="613">
        <v>43831</v>
      </c>
      <c r="D30" s="559">
        <v>33</v>
      </c>
      <c r="E30" s="560" t="s">
        <v>95</v>
      </c>
      <c r="F30" s="559" t="s">
        <v>572</v>
      </c>
      <c r="G30" s="559"/>
      <c r="H30" s="559"/>
      <c r="I30" s="559"/>
      <c r="J30" s="559">
        <v>0.1</v>
      </c>
      <c r="K30" s="561">
        <f t="shared" si="0"/>
        <v>0.1</v>
      </c>
      <c r="L30" s="559"/>
      <c r="M30" s="559"/>
      <c r="N30" s="561">
        <f t="shared" si="1"/>
        <v>0</v>
      </c>
      <c r="O30" s="561">
        <f t="shared" si="2"/>
        <v>0.1</v>
      </c>
      <c r="P30" s="559"/>
      <c r="Q30" s="562">
        <f t="shared" si="3"/>
        <v>0.1</v>
      </c>
    </row>
    <row r="31" spans="1:17" s="558" customFormat="1" ht="20.25" customHeight="1" x14ac:dyDescent="0.25">
      <c r="A31" s="619" t="str">
        <f>'FN_priloga 1'!$B$1</f>
        <v>EKONOMSKA ŠOLA MURSKA SOBOTA, NORŠINSKA ULICA 13, 9000 MURSKA SOBOTA</v>
      </c>
      <c r="B31" s="616" t="s">
        <v>516</v>
      </c>
      <c r="C31" s="613">
        <v>43466</v>
      </c>
      <c r="D31" s="559">
        <v>28</v>
      </c>
      <c r="E31" s="560" t="s">
        <v>541</v>
      </c>
      <c r="F31" s="559" t="s">
        <v>533</v>
      </c>
      <c r="G31" s="559"/>
      <c r="H31" s="559">
        <v>1</v>
      </c>
      <c r="I31" s="559"/>
      <c r="J31" s="559"/>
      <c r="K31" s="561">
        <f t="shared" si="0"/>
        <v>1</v>
      </c>
      <c r="L31" s="559"/>
      <c r="M31" s="559"/>
      <c r="N31" s="561">
        <f t="shared" si="1"/>
        <v>0</v>
      </c>
      <c r="O31" s="561">
        <f t="shared" si="2"/>
        <v>1</v>
      </c>
      <c r="P31" s="559"/>
      <c r="Q31" s="562">
        <f t="shared" si="3"/>
        <v>1</v>
      </c>
    </row>
    <row r="32" spans="1:17" s="558" customFormat="1" ht="20.25" customHeight="1" x14ac:dyDescent="0.25">
      <c r="A32" s="619" t="str">
        <f>'FN_priloga 1'!$B$1</f>
        <v>EKONOMSKA ŠOLA MURSKA SOBOTA, NORŠINSKA ULICA 13, 9000 MURSKA SOBOTA</v>
      </c>
      <c r="B32" s="616" t="s">
        <v>516</v>
      </c>
      <c r="C32" s="613">
        <v>43831</v>
      </c>
      <c r="D32" s="559">
        <v>29</v>
      </c>
      <c r="E32" s="560" t="s">
        <v>541</v>
      </c>
      <c r="F32" s="559" t="s">
        <v>533</v>
      </c>
      <c r="G32" s="559"/>
      <c r="H32" s="559">
        <v>1</v>
      </c>
      <c r="I32" s="559"/>
      <c r="J32" s="559"/>
      <c r="K32" s="561">
        <f t="shared" si="0"/>
        <v>1</v>
      </c>
      <c r="L32" s="559"/>
      <c r="M32" s="559"/>
      <c r="N32" s="561">
        <f t="shared" si="1"/>
        <v>0</v>
      </c>
      <c r="O32" s="561">
        <f t="shared" si="2"/>
        <v>1</v>
      </c>
      <c r="P32" s="559"/>
      <c r="Q32" s="562">
        <f t="shared" si="3"/>
        <v>1</v>
      </c>
    </row>
    <row r="33" spans="1:17" s="558" customFormat="1" ht="20.25" customHeight="1" x14ac:dyDescent="0.25">
      <c r="A33" s="619" t="str">
        <f>'FN_priloga 1'!$B$1</f>
        <v>EKONOMSKA ŠOLA MURSKA SOBOTA, NORŠINSKA ULICA 13, 9000 MURSKA SOBOTA</v>
      </c>
      <c r="B33" s="616" t="s">
        <v>505</v>
      </c>
      <c r="C33" s="613">
        <v>43466</v>
      </c>
      <c r="D33" s="559">
        <v>40.83</v>
      </c>
      <c r="E33" s="560" t="s">
        <v>541</v>
      </c>
      <c r="F33" s="559" t="s">
        <v>533</v>
      </c>
      <c r="G33" s="559"/>
      <c r="H33" s="559">
        <v>26.9</v>
      </c>
      <c r="I33" s="559"/>
      <c r="J33" s="559"/>
      <c r="K33" s="561">
        <f t="shared" si="0"/>
        <v>26.9</v>
      </c>
      <c r="L33" s="559"/>
      <c r="M33" s="559"/>
      <c r="N33" s="561">
        <f t="shared" si="1"/>
        <v>0</v>
      </c>
      <c r="O33" s="561">
        <f t="shared" si="2"/>
        <v>26.9</v>
      </c>
      <c r="P33" s="559"/>
      <c r="Q33" s="562">
        <f t="shared" si="3"/>
        <v>26.9</v>
      </c>
    </row>
    <row r="34" spans="1:17" s="558" customFormat="1" ht="20.25" customHeight="1" x14ac:dyDescent="0.25">
      <c r="A34" s="619" t="str">
        <f>'FN_priloga 1'!$B$1</f>
        <v>EKONOMSKA ŠOLA MURSKA SOBOTA, NORŠINSKA ULICA 13, 9000 MURSKA SOBOTA</v>
      </c>
      <c r="B34" s="616" t="s">
        <v>505</v>
      </c>
      <c r="C34" s="613">
        <v>43831</v>
      </c>
      <c r="D34" s="559">
        <v>42.27</v>
      </c>
      <c r="E34" s="560" t="s">
        <v>541</v>
      </c>
      <c r="F34" s="559" t="s">
        <v>533</v>
      </c>
      <c r="G34" s="559"/>
      <c r="H34" s="559">
        <v>26.9</v>
      </c>
      <c r="I34" s="559"/>
      <c r="J34" s="559"/>
      <c r="K34" s="561">
        <f t="shared" si="0"/>
        <v>26.9</v>
      </c>
      <c r="L34" s="559"/>
      <c r="M34" s="559"/>
      <c r="N34" s="561">
        <f t="shared" si="1"/>
        <v>0</v>
      </c>
      <c r="O34" s="561">
        <f t="shared" si="2"/>
        <v>26.9</v>
      </c>
      <c r="P34" s="559"/>
      <c r="Q34" s="562">
        <f t="shared" si="3"/>
        <v>26.9</v>
      </c>
    </row>
    <row r="35" spans="1:17" s="558" customFormat="1" ht="20.25" customHeight="1" x14ac:dyDescent="0.25">
      <c r="A35" s="619" t="str">
        <f>'FN_priloga 1'!$B$1</f>
        <v>EKONOMSKA ŠOLA MURSKA SOBOTA, NORŠINSKA ULICA 13, 9000 MURSKA SOBOTA</v>
      </c>
      <c r="B35" s="616" t="s">
        <v>527</v>
      </c>
      <c r="C35" s="613">
        <v>43466</v>
      </c>
      <c r="D35" s="559">
        <v>42.94</v>
      </c>
      <c r="E35" s="560" t="s">
        <v>541</v>
      </c>
      <c r="F35" s="559" t="s">
        <v>533</v>
      </c>
      <c r="G35" s="559"/>
      <c r="H35" s="559"/>
      <c r="I35" s="559"/>
      <c r="J35" s="559"/>
      <c r="K35" s="561">
        <f t="shared" si="0"/>
        <v>0</v>
      </c>
      <c r="L35" s="559">
        <v>8.94</v>
      </c>
      <c r="M35" s="559"/>
      <c r="N35" s="561">
        <f t="shared" si="1"/>
        <v>8.94</v>
      </c>
      <c r="O35" s="561">
        <f t="shared" si="2"/>
        <v>8.94</v>
      </c>
      <c r="P35" s="559"/>
      <c r="Q35" s="562">
        <f t="shared" si="3"/>
        <v>8.94</v>
      </c>
    </row>
    <row r="36" spans="1:17" s="558" customFormat="1" ht="20.25" customHeight="1" x14ac:dyDescent="0.25">
      <c r="A36" s="619" t="str">
        <f>'FN_priloga 1'!$B$1</f>
        <v>EKONOMSKA ŠOLA MURSKA SOBOTA, NORŠINSKA ULICA 13, 9000 MURSKA SOBOTA</v>
      </c>
      <c r="B36" s="616" t="s">
        <v>527</v>
      </c>
      <c r="C36" s="613">
        <v>43831</v>
      </c>
      <c r="D36" s="559">
        <v>44.21</v>
      </c>
      <c r="E36" s="560" t="s">
        <v>541</v>
      </c>
      <c r="F36" s="559" t="s">
        <v>533</v>
      </c>
      <c r="G36" s="559"/>
      <c r="H36" s="559"/>
      <c r="I36" s="559"/>
      <c r="J36" s="559"/>
      <c r="K36" s="561">
        <f t="shared" si="0"/>
        <v>0</v>
      </c>
      <c r="L36" s="559">
        <v>7.94</v>
      </c>
      <c r="M36" s="559"/>
      <c r="N36" s="561">
        <f t="shared" si="1"/>
        <v>7.94</v>
      </c>
      <c r="O36" s="561">
        <f t="shared" si="2"/>
        <v>7.94</v>
      </c>
      <c r="P36" s="559"/>
      <c r="Q36" s="562">
        <f t="shared" si="3"/>
        <v>7.94</v>
      </c>
    </row>
    <row r="37" spans="1:17" s="558" customFormat="1" ht="20.25" customHeight="1" x14ac:dyDescent="0.25">
      <c r="A37" s="619" t="str">
        <f>'FN_priloga 1'!$B$1</f>
        <v>EKONOMSKA ŠOLA MURSKA SOBOTA, NORŠINSKA ULICA 13, 9000 MURSKA SOBOTA</v>
      </c>
      <c r="B37" s="616" t="s">
        <v>531</v>
      </c>
      <c r="C37" s="613">
        <v>43466</v>
      </c>
      <c r="D37" s="559">
        <v>34</v>
      </c>
      <c r="E37" s="560" t="s">
        <v>95</v>
      </c>
      <c r="F37" s="559" t="s">
        <v>533</v>
      </c>
      <c r="G37" s="559"/>
      <c r="H37" s="559"/>
      <c r="I37" s="559"/>
      <c r="J37" s="559"/>
      <c r="K37" s="561">
        <f t="shared" si="0"/>
        <v>0</v>
      </c>
      <c r="L37" s="559">
        <v>1</v>
      </c>
      <c r="M37" s="559"/>
      <c r="N37" s="561">
        <f t="shared" si="1"/>
        <v>1</v>
      </c>
      <c r="O37" s="561">
        <f t="shared" si="2"/>
        <v>1</v>
      </c>
      <c r="P37" s="559"/>
      <c r="Q37" s="562">
        <f t="shared" si="3"/>
        <v>1</v>
      </c>
    </row>
    <row r="38" spans="1:17" s="558" customFormat="1" ht="20.25" customHeight="1" x14ac:dyDescent="0.25">
      <c r="A38" s="619" t="str">
        <f>'FN_priloga 1'!$B$1</f>
        <v>EKONOMSKA ŠOLA MURSKA SOBOTA, NORŠINSKA ULICA 13, 9000 MURSKA SOBOTA</v>
      </c>
      <c r="B38" s="616" t="s">
        <v>531</v>
      </c>
      <c r="C38" s="613">
        <v>43831</v>
      </c>
      <c r="D38" s="559">
        <v>35</v>
      </c>
      <c r="E38" s="560" t="s">
        <v>95</v>
      </c>
      <c r="F38" s="559" t="s">
        <v>533</v>
      </c>
      <c r="G38" s="559"/>
      <c r="H38" s="559"/>
      <c r="I38" s="559"/>
      <c r="J38" s="559"/>
      <c r="K38" s="561">
        <f t="shared" si="0"/>
        <v>0</v>
      </c>
      <c r="L38" s="559">
        <v>1</v>
      </c>
      <c r="M38" s="559"/>
      <c r="N38" s="561">
        <f t="shared" si="1"/>
        <v>1</v>
      </c>
      <c r="O38" s="561">
        <f t="shared" si="2"/>
        <v>1</v>
      </c>
      <c r="P38" s="559"/>
      <c r="Q38" s="562">
        <f t="shared" si="3"/>
        <v>1</v>
      </c>
    </row>
    <row r="39" spans="1:17" s="558" customFormat="1" ht="20.25" customHeight="1" x14ac:dyDescent="0.25">
      <c r="A39" s="619" t="str">
        <f>'FN_priloga 1'!$B$1</f>
        <v>EKONOMSKA ŠOLA MURSKA SOBOTA, NORŠINSKA ULICA 13, 9000 MURSKA SOBOTA</v>
      </c>
      <c r="B39" s="616" t="s">
        <v>532</v>
      </c>
      <c r="C39" s="613">
        <v>43466</v>
      </c>
      <c r="D39" s="559">
        <v>26</v>
      </c>
      <c r="E39" s="560" t="s">
        <v>95</v>
      </c>
      <c r="F39" s="559" t="s">
        <v>533</v>
      </c>
      <c r="G39" s="559"/>
      <c r="H39" s="559"/>
      <c r="I39" s="559"/>
      <c r="J39" s="559"/>
      <c r="K39" s="561">
        <f t="shared" si="0"/>
        <v>0</v>
      </c>
      <c r="L39" s="559">
        <v>0.6</v>
      </c>
      <c r="M39" s="559"/>
      <c r="N39" s="561">
        <f t="shared" si="1"/>
        <v>0.6</v>
      </c>
      <c r="O39" s="561">
        <f t="shared" si="2"/>
        <v>0.6</v>
      </c>
      <c r="P39" s="559"/>
      <c r="Q39" s="562">
        <f t="shared" si="3"/>
        <v>0.6</v>
      </c>
    </row>
    <row r="40" spans="1:17" s="558" customFormat="1" ht="20.25" customHeight="1" x14ac:dyDescent="0.25">
      <c r="A40" s="619" t="str">
        <f>'FN_priloga 1'!$B$1</f>
        <v>EKONOMSKA ŠOLA MURSKA SOBOTA, NORŠINSKA ULICA 13, 9000 MURSKA SOBOTA</v>
      </c>
      <c r="B40" s="616" t="s">
        <v>532</v>
      </c>
      <c r="C40" s="613">
        <v>43831</v>
      </c>
      <c r="D40" s="559">
        <v>26</v>
      </c>
      <c r="E40" s="560" t="s">
        <v>95</v>
      </c>
      <c r="F40" s="559" t="s">
        <v>533</v>
      </c>
      <c r="G40" s="559"/>
      <c r="H40" s="559"/>
      <c r="I40" s="559"/>
      <c r="J40" s="559"/>
      <c r="K40" s="561">
        <f t="shared" si="0"/>
        <v>0</v>
      </c>
      <c r="L40" s="559">
        <v>0.6</v>
      </c>
      <c r="M40" s="559"/>
      <c r="N40" s="561">
        <f t="shared" si="1"/>
        <v>0.6</v>
      </c>
      <c r="O40" s="561">
        <f t="shared" si="2"/>
        <v>0.6</v>
      </c>
      <c r="P40" s="559"/>
      <c r="Q40" s="562">
        <f t="shared" si="3"/>
        <v>0.6</v>
      </c>
    </row>
    <row r="41" spans="1:17" s="558" customFormat="1" ht="20.25" customHeight="1" x14ac:dyDescent="0.25">
      <c r="A41" s="619" t="str">
        <f>'FN_priloga 1'!$B$1</f>
        <v>EKONOMSKA ŠOLA MURSKA SOBOTA, NORŠINSKA ULICA 13, 9000 MURSKA SOBOTA</v>
      </c>
      <c r="B41" s="616" t="s">
        <v>532</v>
      </c>
      <c r="C41" s="613">
        <v>43466</v>
      </c>
      <c r="D41" s="559">
        <v>26</v>
      </c>
      <c r="E41" s="560" t="s">
        <v>95</v>
      </c>
      <c r="F41" s="559" t="s">
        <v>572</v>
      </c>
      <c r="G41" s="559"/>
      <c r="H41" s="559"/>
      <c r="I41" s="559"/>
      <c r="J41" s="559">
        <v>0.4</v>
      </c>
      <c r="K41" s="561">
        <f t="shared" si="0"/>
        <v>0.4</v>
      </c>
      <c r="L41" s="559"/>
      <c r="M41" s="559"/>
      <c r="N41" s="561">
        <f t="shared" si="1"/>
        <v>0</v>
      </c>
      <c r="O41" s="561">
        <f t="shared" si="2"/>
        <v>0.4</v>
      </c>
      <c r="P41" s="559"/>
      <c r="Q41" s="562">
        <f t="shared" si="3"/>
        <v>0.4</v>
      </c>
    </row>
    <row r="42" spans="1:17" s="558" customFormat="1" ht="20.25" customHeight="1" x14ac:dyDescent="0.25">
      <c r="A42" s="619" t="str">
        <f>'FN_priloga 1'!$B$1</f>
        <v>EKONOMSKA ŠOLA MURSKA SOBOTA, NORŠINSKA ULICA 13, 9000 MURSKA SOBOTA</v>
      </c>
      <c r="B42" s="616" t="s">
        <v>532</v>
      </c>
      <c r="C42" s="613">
        <v>43831</v>
      </c>
      <c r="D42" s="559">
        <v>26</v>
      </c>
      <c r="E42" s="560" t="s">
        <v>95</v>
      </c>
      <c r="F42" s="559" t="s">
        <v>572</v>
      </c>
      <c r="G42" s="559"/>
      <c r="H42" s="559"/>
      <c r="I42" s="559"/>
      <c r="J42" s="559">
        <v>0.4</v>
      </c>
      <c r="K42" s="561">
        <f t="shared" si="0"/>
        <v>0.4</v>
      </c>
      <c r="L42" s="559"/>
      <c r="M42" s="559"/>
      <c r="N42" s="561">
        <f t="shared" si="1"/>
        <v>0</v>
      </c>
      <c r="O42" s="561">
        <f t="shared" si="2"/>
        <v>0.4</v>
      </c>
      <c r="P42" s="559"/>
      <c r="Q42" s="562">
        <f t="shared" si="3"/>
        <v>0.4</v>
      </c>
    </row>
    <row r="43" spans="1:17" s="558" customFormat="1" ht="20.25" customHeight="1" x14ac:dyDescent="0.25">
      <c r="A43" s="619" t="str">
        <f>'FN_priloga 1'!$B$1</f>
        <v>EKONOMSKA ŠOLA MURSKA SOBOTA, NORŠINSKA ULICA 13, 9000 MURSKA SOBOTA</v>
      </c>
      <c r="B43" s="616"/>
      <c r="C43" s="613"/>
      <c r="D43" s="559"/>
      <c r="E43" s="560"/>
      <c r="F43" s="559"/>
      <c r="G43" s="559"/>
      <c r="H43" s="559"/>
      <c r="I43" s="559"/>
      <c r="J43" s="559"/>
      <c r="K43" s="561">
        <f t="shared" si="0"/>
        <v>0</v>
      </c>
      <c r="L43" s="559"/>
      <c r="M43" s="559"/>
      <c r="N43" s="561">
        <f t="shared" si="1"/>
        <v>0</v>
      </c>
      <c r="O43" s="561">
        <f t="shared" si="2"/>
        <v>0</v>
      </c>
      <c r="P43" s="559"/>
      <c r="Q43" s="562">
        <f t="shared" si="3"/>
        <v>0</v>
      </c>
    </row>
    <row r="44" spans="1:17" s="558" customFormat="1" ht="20.25" customHeight="1" x14ac:dyDescent="0.25">
      <c r="A44" s="619" t="str">
        <f>'FN_priloga 1'!$B$1</f>
        <v>EKONOMSKA ŠOLA MURSKA SOBOTA, NORŠINSKA ULICA 13, 9000 MURSKA SOBOTA</v>
      </c>
      <c r="B44" s="616"/>
      <c r="C44" s="613"/>
      <c r="D44" s="559"/>
      <c r="E44" s="560"/>
      <c r="F44" s="559"/>
      <c r="G44" s="559"/>
      <c r="H44" s="559"/>
      <c r="I44" s="559"/>
      <c r="J44" s="559"/>
      <c r="K44" s="561">
        <f t="shared" si="0"/>
        <v>0</v>
      </c>
      <c r="L44" s="559"/>
      <c r="M44" s="559"/>
      <c r="N44" s="561">
        <f t="shared" si="1"/>
        <v>0</v>
      </c>
      <c r="O44" s="561">
        <f t="shared" si="2"/>
        <v>0</v>
      </c>
      <c r="P44" s="559"/>
      <c r="Q44" s="562">
        <f t="shared" si="3"/>
        <v>0</v>
      </c>
    </row>
    <row r="45" spans="1:17" s="558" customFormat="1" ht="20.25" customHeight="1" x14ac:dyDescent="0.25">
      <c r="A45" s="619" t="str">
        <f>'FN_priloga 1'!$B$1</f>
        <v>EKONOMSKA ŠOLA MURSKA SOBOTA, NORŠINSKA ULICA 13, 9000 MURSKA SOBOTA</v>
      </c>
      <c r="B45" s="616"/>
      <c r="C45" s="613"/>
      <c r="D45" s="559"/>
      <c r="E45" s="560"/>
      <c r="F45" s="559"/>
      <c r="G45" s="559"/>
      <c r="H45" s="559"/>
      <c r="I45" s="559"/>
      <c r="J45" s="559"/>
      <c r="K45" s="561">
        <f t="shared" si="0"/>
        <v>0</v>
      </c>
      <c r="L45" s="559"/>
      <c r="M45" s="559"/>
      <c r="N45" s="561">
        <f t="shared" si="1"/>
        <v>0</v>
      </c>
      <c r="O45" s="561">
        <f t="shared" si="2"/>
        <v>0</v>
      </c>
      <c r="P45" s="559"/>
      <c r="Q45" s="562">
        <f t="shared" si="3"/>
        <v>0</v>
      </c>
    </row>
    <row r="46" spans="1:17" s="558" customFormat="1" ht="20.25" customHeight="1" x14ac:dyDescent="0.25">
      <c r="A46" s="619" t="str">
        <f>'FN_priloga 1'!$B$1</f>
        <v>EKONOMSKA ŠOLA MURSKA SOBOTA, NORŠINSKA ULICA 13, 9000 MURSKA SOBOTA</v>
      </c>
      <c r="B46" s="616"/>
      <c r="C46" s="613"/>
      <c r="D46" s="559"/>
      <c r="E46" s="560"/>
      <c r="F46" s="559"/>
      <c r="G46" s="559"/>
      <c r="H46" s="559"/>
      <c r="I46" s="559"/>
      <c r="J46" s="559"/>
      <c r="K46" s="561">
        <f t="shared" si="0"/>
        <v>0</v>
      </c>
      <c r="L46" s="559"/>
      <c r="M46" s="559"/>
      <c r="N46" s="561">
        <f t="shared" si="1"/>
        <v>0</v>
      </c>
      <c r="O46" s="561">
        <f t="shared" si="2"/>
        <v>0</v>
      </c>
      <c r="P46" s="559"/>
      <c r="Q46" s="562">
        <f t="shared" si="3"/>
        <v>0</v>
      </c>
    </row>
    <row r="47" spans="1:17" s="558" customFormat="1" ht="20.25" customHeight="1" x14ac:dyDescent="0.25">
      <c r="A47" s="619" t="str">
        <f>'FN_priloga 1'!$B$1</f>
        <v>EKONOMSKA ŠOLA MURSKA SOBOTA, NORŠINSKA ULICA 13, 9000 MURSKA SOBOTA</v>
      </c>
      <c r="B47" s="616"/>
      <c r="C47" s="613"/>
      <c r="D47" s="559"/>
      <c r="E47" s="560"/>
      <c r="F47" s="559"/>
      <c r="G47" s="559"/>
      <c r="H47" s="559"/>
      <c r="I47" s="559"/>
      <c r="J47" s="559"/>
      <c r="K47" s="561">
        <f t="shared" si="0"/>
        <v>0</v>
      </c>
      <c r="L47" s="559"/>
      <c r="M47" s="559"/>
      <c r="N47" s="561">
        <f t="shared" si="1"/>
        <v>0</v>
      </c>
      <c r="O47" s="561">
        <f t="shared" si="2"/>
        <v>0</v>
      </c>
      <c r="P47" s="559"/>
      <c r="Q47" s="562">
        <f t="shared" si="3"/>
        <v>0</v>
      </c>
    </row>
    <row r="48" spans="1:17" s="558" customFormat="1" ht="20.25" customHeight="1" x14ac:dyDescent="0.25">
      <c r="A48" s="619" t="str">
        <f>'FN_priloga 1'!$B$1</f>
        <v>EKONOMSKA ŠOLA MURSKA SOBOTA, NORŠINSKA ULICA 13, 9000 MURSKA SOBOTA</v>
      </c>
      <c r="B48" s="616"/>
      <c r="C48" s="613"/>
      <c r="D48" s="559"/>
      <c r="E48" s="560"/>
      <c r="F48" s="559"/>
      <c r="G48" s="559"/>
      <c r="H48" s="559"/>
      <c r="I48" s="559"/>
      <c r="J48" s="559"/>
      <c r="K48" s="561">
        <f t="shared" si="0"/>
        <v>0</v>
      </c>
      <c r="L48" s="559"/>
      <c r="M48" s="559"/>
      <c r="N48" s="561">
        <f t="shared" si="1"/>
        <v>0</v>
      </c>
      <c r="O48" s="561">
        <f t="shared" si="2"/>
        <v>0</v>
      </c>
      <c r="P48" s="559"/>
      <c r="Q48" s="562">
        <f t="shared" si="3"/>
        <v>0</v>
      </c>
    </row>
    <row r="49" spans="1:17" s="558" customFormat="1" ht="20.25" customHeight="1" x14ac:dyDescent="0.25">
      <c r="A49" s="619" t="str">
        <f>'FN_priloga 1'!$B$1</f>
        <v>EKONOMSKA ŠOLA MURSKA SOBOTA, NORŠINSKA ULICA 13, 9000 MURSKA SOBOTA</v>
      </c>
      <c r="B49" s="616"/>
      <c r="C49" s="613"/>
      <c r="D49" s="559"/>
      <c r="E49" s="560"/>
      <c r="F49" s="559"/>
      <c r="G49" s="559"/>
      <c r="H49" s="559"/>
      <c r="I49" s="559"/>
      <c r="J49" s="559"/>
      <c r="K49" s="561">
        <f t="shared" si="0"/>
        <v>0</v>
      </c>
      <c r="L49" s="559"/>
      <c r="M49" s="559"/>
      <c r="N49" s="561">
        <f t="shared" si="1"/>
        <v>0</v>
      </c>
      <c r="O49" s="561">
        <f t="shared" si="2"/>
        <v>0</v>
      </c>
      <c r="P49" s="559"/>
      <c r="Q49" s="562">
        <f t="shared" si="3"/>
        <v>0</v>
      </c>
    </row>
    <row r="50" spans="1:17" s="558" customFormat="1" ht="20.25" customHeight="1" x14ac:dyDescent="0.25">
      <c r="A50" s="619" t="str">
        <f>'FN_priloga 1'!$B$1</f>
        <v>EKONOMSKA ŠOLA MURSKA SOBOTA, NORŠINSKA ULICA 13, 9000 MURSKA SOBOTA</v>
      </c>
      <c r="B50" s="616"/>
      <c r="C50" s="613"/>
      <c r="D50" s="559"/>
      <c r="E50" s="560"/>
      <c r="F50" s="559"/>
      <c r="G50" s="559"/>
      <c r="H50" s="559"/>
      <c r="I50" s="559"/>
      <c r="J50" s="559"/>
      <c r="K50" s="561">
        <f t="shared" si="0"/>
        <v>0</v>
      </c>
      <c r="L50" s="559"/>
      <c r="M50" s="559"/>
      <c r="N50" s="561">
        <f t="shared" si="1"/>
        <v>0</v>
      </c>
      <c r="O50" s="561">
        <f t="shared" si="2"/>
        <v>0</v>
      </c>
      <c r="P50" s="559"/>
      <c r="Q50" s="562">
        <f t="shared" si="3"/>
        <v>0</v>
      </c>
    </row>
    <row r="51" spans="1:17" s="558" customFormat="1" ht="20.25" customHeight="1" x14ac:dyDescent="0.25">
      <c r="A51" s="619" t="str">
        <f>'FN_priloga 1'!$B$1</f>
        <v>EKONOMSKA ŠOLA MURSKA SOBOTA, NORŠINSKA ULICA 13, 9000 MURSKA SOBOTA</v>
      </c>
      <c r="B51" s="616"/>
      <c r="C51" s="613"/>
      <c r="D51" s="559"/>
      <c r="E51" s="560"/>
      <c r="F51" s="559"/>
      <c r="G51" s="559"/>
      <c r="H51" s="559"/>
      <c r="I51" s="559"/>
      <c r="J51" s="559"/>
      <c r="K51" s="561">
        <f t="shared" si="0"/>
        <v>0</v>
      </c>
      <c r="L51" s="559"/>
      <c r="M51" s="559"/>
      <c r="N51" s="561">
        <f t="shared" si="1"/>
        <v>0</v>
      </c>
      <c r="O51" s="561">
        <f t="shared" si="2"/>
        <v>0</v>
      </c>
      <c r="P51" s="559"/>
      <c r="Q51" s="562">
        <f t="shared" si="3"/>
        <v>0</v>
      </c>
    </row>
    <row r="52" spans="1:17" s="558" customFormat="1" ht="20.25" customHeight="1" x14ac:dyDescent="0.25">
      <c r="A52" s="619" t="str">
        <f>'FN_priloga 1'!$B$1</f>
        <v>EKONOMSKA ŠOLA MURSKA SOBOTA, NORŠINSKA ULICA 13, 9000 MURSKA SOBOTA</v>
      </c>
      <c r="B52" s="616"/>
      <c r="C52" s="613"/>
      <c r="D52" s="559"/>
      <c r="E52" s="560"/>
      <c r="F52" s="559"/>
      <c r="G52" s="559"/>
      <c r="H52" s="559"/>
      <c r="I52" s="559"/>
      <c r="J52" s="559"/>
      <c r="K52" s="561">
        <f t="shared" si="0"/>
        <v>0</v>
      </c>
      <c r="L52" s="559"/>
      <c r="M52" s="559"/>
      <c r="N52" s="561">
        <f t="shared" si="1"/>
        <v>0</v>
      </c>
      <c r="O52" s="561">
        <f t="shared" si="2"/>
        <v>0</v>
      </c>
      <c r="P52" s="559"/>
      <c r="Q52" s="562">
        <f t="shared" si="3"/>
        <v>0</v>
      </c>
    </row>
    <row r="53" spans="1:17" s="558" customFormat="1" ht="20.25" customHeight="1" x14ac:dyDescent="0.25">
      <c r="A53" s="619" t="str">
        <f>'FN_priloga 1'!$B$1</f>
        <v>EKONOMSKA ŠOLA MURSKA SOBOTA, NORŠINSKA ULICA 13, 9000 MURSKA SOBOTA</v>
      </c>
      <c r="B53" s="616"/>
      <c r="C53" s="613"/>
      <c r="D53" s="559"/>
      <c r="E53" s="560"/>
      <c r="F53" s="559"/>
      <c r="G53" s="559"/>
      <c r="H53" s="559"/>
      <c r="I53" s="559"/>
      <c r="J53" s="559"/>
      <c r="K53" s="561">
        <f t="shared" si="0"/>
        <v>0</v>
      </c>
      <c r="L53" s="559"/>
      <c r="M53" s="559"/>
      <c r="N53" s="561">
        <f t="shared" si="1"/>
        <v>0</v>
      </c>
      <c r="O53" s="561">
        <f t="shared" si="2"/>
        <v>0</v>
      </c>
      <c r="P53" s="559"/>
      <c r="Q53" s="562">
        <f t="shared" si="3"/>
        <v>0</v>
      </c>
    </row>
    <row r="54" spans="1:17" s="558" customFormat="1" ht="20.25" customHeight="1" x14ac:dyDescent="0.25">
      <c r="A54" s="619" t="str">
        <f>'FN_priloga 1'!$B$1</f>
        <v>EKONOMSKA ŠOLA MURSKA SOBOTA, NORŠINSKA ULICA 13, 9000 MURSKA SOBOTA</v>
      </c>
      <c r="B54" s="616"/>
      <c r="C54" s="613"/>
      <c r="D54" s="559"/>
      <c r="E54" s="560"/>
      <c r="F54" s="559"/>
      <c r="G54" s="559"/>
      <c r="H54" s="559"/>
      <c r="I54" s="559"/>
      <c r="J54" s="559"/>
      <c r="K54" s="561">
        <f t="shared" si="0"/>
        <v>0</v>
      </c>
      <c r="L54" s="559"/>
      <c r="M54" s="559"/>
      <c r="N54" s="561">
        <f t="shared" si="1"/>
        <v>0</v>
      </c>
      <c r="O54" s="561">
        <f t="shared" si="2"/>
        <v>0</v>
      </c>
      <c r="P54" s="559"/>
      <c r="Q54" s="562">
        <f t="shared" si="3"/>
        <v>0</v>
      </c>
    </row>
    <row r="55" spans="1:17" s="558" customFormat="1" ht="20.25" customHeight="1" x14ac:dyDescent="0.25">
      <c r="A55" s="619" t="str">
        <f>'FN_priloga 1'!$B$1</f>
        <v>EKONOMSKA ŠOLA MURSKA SOBOTA, NORŠINSKA ULICA 13, 9000 MURSKA SOBOTA</v>
      </c>
      <c r="B55" s="616"/>
      <c r="C55" s="613"/>
      <c r="D55" s="559"/>
      <c r="E55" s="560"/>
      <c r="F55" s="559"/>
      <c r="G55" s="559"/>
      <c r="H55" s="559"/>
      <c r="I55" s="559"/>
      <c r="J55" s="559"/>
      <c r="K55" s="561">
        <f t="shared" si="0"/>
        <v>0</v>
      </c>
      <c r="L55" s="559"/>
      <c r="M55" s="559"/>
      <c r="N55" s="561">
        <f t="shared" si="1"/>
        <v>0</v>
      </c>
      <c r="O55" s="561">
        <f t="shared" si="2"/>
        <v>0</v>
      </c>
      <c r="P55" s="559"/>
      <c r="Q55" s="562">
        <f t="shared" si="3"/>
        <v>0</v>
      </c>
    </row>
    <row r="56" spans="1:17" s="558" customFormat="1" ht="20.25" customHeight="1" x14ac:dyDescent="0.25">
      <c r="A56" s="619" t="str">
        <f>'FN_priloga 1'!$B$1</f>
        <v>EKONOMSKA ŠOLA MURSKA SOBOTA, NORŠINSKA ULICA 13, 9000 MURSKA SOBOTA</v>
      </c>
      <c r="B56" s="616"/>
      <c r="C56" s="613"/>
      <c r="D56" s="559"/>
      <c r="E56" s="560"/>
      <c r="F56" s="559"/>
      <c r="G56" s="559"/>
      <c r="H56" s="559"/>
      <c r="I56" s="559"/>
      <c r="J56" s="559"/>
      <c r="K56" s="561">
        <f t="shared" si="0"/>
        <v>0</v>
      </c>
      <c r="L56" s="559"/>
      <c r="M56" s="559"/>
      <c r="N56" s="561">
        <f t="shared" si="1"/>
        <v>0</v>
      </c>
      <c r="O56" s="561">
        <f t="shared" si="2"/>
        <v>0</v>
      </c>
      <c r="P56" s="559"/>
      <c r="Q56" s="562">
        <f t="shared" si="3"/>
        <v>0</v>
      </c>
    </row>
    <row r="57" spans="1:17" s="558" customFormat="1" ht="20.25" customHeight="1" x14ac:dyDescent="0.25">
      <c r="A57" s="619" t="str">
        <f>'FN_priloga 1'!$B$1</f>
        <v>EKONOMSKA ŠOLA MURSKA SOBOTA, NORŠINSKA ULICA 13, 9000 MURSKA SOBOTA</v>
      </c>
      <c r="B57" s="616"/>
      <c r="C57" s="613"/>
      <c r="D57" s="559"/>
      <c r="E57" s="560"/>
      <c r="F57" s="559"/>
      <c r="G57" s="559"/>
      <c r="H57" s="559"/>
      <c r="I57" s="559"/>
      <c r="J57" s="559"/>
      <c r="K57" s="561">
        <f t="shared" si="0"/>
        <v>0</v>
      </c>
      <c r="L57" s="559"/>
      <c r="M57" s="559"/>
      <c r="N57" s="561">
        <f t="shared" si="1"/>
        <v>0</v>
      </c>
      <c r="O57" s="561">
        <f t="shared" si="2"/>
        <v>0</v>
      </c>
      <c r="P57" s="559"/>
      <c r="Q57" s="562">
        <f t="shared" si="3"/>
        <v>0</v>
      </c>
    </row>
    <row r="58" spans="1:17" s="558" customFormat="1" ht="20.25" customHeight="1" x14ac:dyDescent="0.25">
      <c r="A58" s="619" t="str">
        <f>'FN_priloga 1'!$B$1</f>
        <v>EKONOMSKA ŠOLA MURSKA SOBOTA, NORŠINSKA ULICA 13, 9000 MURSKA SOBOTA</v>
      </c>
      <c r="B58" s="616"/>
      <c r="C58" s="613"/>
      <c r="D58" s="559"/>
      <c r="E58" s="560"/>
      <c r="F58" s="559"/>
      <c r="G58" s="559"/>
      <c r="H58" s="559"/>
      <c r="I58" s="559"/>
      <c r="J58" s="559"/>
      <c r="K58" s="561">
        <f t="shared" si="0"/>
        <v>0</v>
      </c>
      <c r="L58" s="559"/>
      <c r="M58" s="559"/>
      <c r="N58" s="561">
        <f t="shared" si="1"/>
        <v>0</v>
      </c>
      <c r="O58" s="561">
        <f t="shared" si="2"/>
        <v>0</v>
      </c>
      <c r="P58" s="559"/>
      <c r="Q58" s="562">
        <f t="shared" si="3"/>
        <v>0</v>
      </c>
    </row>
    <row r="59" spans="1:17" s="558" customFormat="1" ht="20.25" customHeight="1" x14ac:dyDescent="0.25">
      <c r="A59" s="619" t="str">
        <f>'FN_priloga 1'!$B$1</f>
        <v>EKONOMSKA ŠOLA MURSKA SOBOTA, NORŠINSKA ULICA 13, 9000 MURSKA SOBOTA</v>
      </c>
      <c r="B59" s="616"/>
      <c r="C59" s="613"/>
      <c r="D59" s="559"/>
      <c r="E59" s="560"/>
      <c r="F59" s="559"/>
      <c r="G59" s="559"/>
      <c r="H59" s="559"/>
      <c r="I59" s="559"/>
      <c r="J59" s="559"/>
      <c r="K59" s="561">
        <f t="shared" si="0"/>
        <v>0</v>
      </c>
      <c r="L59" s="559"/>
      <c r="M59" s="559"/>
      <c r="N59" s="561">
        <f t="shared" si="1"/>
        <v>0</v>
      </c>
      <c r="O59" s="561">
        <f t="shared" si="2"/>
        <v>0</v>
      </c>
      <c r="P59" s="559"/>
      <c r="Q59" s="562">
        <f t="shared" si="3"/>
        <v>0</v>
      </c>
    </row>
    <row r="60" spans="1:17" s="558" customFormat="1" ht="20.25" customHeight="1" x14ac:dyDescent="0.25">
      <c r="A60" s="619" t="str">
        <f>'FN_priloga 1'!$B$1</f>
        <v>EKONOMSKA ŠOLA MURSKA SOBOTA, NORŠINSKA ULICA 13, 9000 MURSKA SOBOTA</v>
      </c>
      <c r="B60" s="616"/>
      <c r="C60" s="613"/>
      <c r="D60" s="559"/>
      <c r="E60" s="560"/>
      <c r="F60" s="559"/>
      <c r="G60" s="559"/>
      <c r="H60" s="559"/>
      <c r="I60" s="559"/>
      <c r="J60" s="559"/>
      <c r="K60" s="561">
        <f t="shared" si="0"/>
        <v>0</v>
      </c>
      <c r="L60" s="559"/>
      <c r="M60" s="559"/>
      <c r="N60" s="561">
        <f t="shared" si="1"/>
        <v>0</v>
      </c>
      <c r="O60" s="561">
        <f t="shared" si="2"/>
        <v>0</v>
      </c>
      <c r="P60" s="559"/>
      <c r="Q60" s="562">
        <f t="shared" si="3"/>
        <v>0</v>
      </c>
    </row>
    <row r="61" spans="1:17" s="558" customFormat="1" ht="20.25" customHeight="1" x14ac:dyDescent="0.25">
      <c r="A61" s="619" t="str">
        <f>'FN_priloga 1'!$B$1</f>
        <v>EKONOMSKA ŠOLA MURSKA SOBOTA, NORŠINSKA ULICA 13, 9000 MURSKA SOBOTA</v>
      </c>
      <c r="B61" s="616"/>
      <c r="C61" s="613"/>
      <c r="D61" s="559"/>
      <c r="E61" s="560"/>
      <c r="F61" s="559"/>
      <c r="G61" s="559"/>
      <c r="H61" s="559"/>
      <c r="I61" s="559"/>
      <c r="J61" s="559"/>
      <c r="K61" s="561">
        <f t="shared" si="0"/>
        <v>0</v>
      </c>
      <c r="L61" s="559"/>
      <c r="M61" s="559"/>
      <c r="N61" s="561">
        <f t="shared" si="1"/>
        <v>0</v>
      </c>
      <c r="O61" s="561">
        <f t="shared" si="2"/>
        <v>0</v>
      </c>
      <c r="P61" s="559"/>
      <c r="Q61" s="562">
        <f t="shared" si="3"/>
        <v>0</v>
      </c>
    </row>
    <row r="62" spans="1:17" s="558" customFormat="1" ht="20.25" customHeight="1" x14ac:dyDescent="0.25">
      <c r="A62" s="619" t="str">
        <f>'FN_priloga 1'!$B$1</f>
        <v>EKONOMSKA ŠOLA MURSKA SOBOTA, NORŠINSKA ULICA 13, 9000 MURSKA SOBOTA</v>
      </c>
      <c r="B62" s="616"/>
      <c r="C62" s="613"/>
      <c r="D62" s="559"/>
      <c r="E62" s="560"/>
      <c r="F62" s="559"/>
      <c r="G62" s="559"/>
      <c r="H62" s="559"/>
      <c r="I62" s="559"/>
      <c r="J62" s="559"/>
      <c r="K62" s="561">
        <f t="shared" si="0"/>
        <v>0</v>
      </c>
      <c r="L62" s="559"/>
      <c r="M62" s="559"/>
      <c r="N62" s="561">
        <f t="shared" si="1"/>
        <v>0</v>
      </c>
      <c r="O62" s="561">
        <f t="shared" si="2"/>
        <v>0</v>
      </c>
      <c r="P62" s="559"/>
      <c r="Q62" s="562">
        <f t="shared" si="3"/>
        <v>0</v>
      </c>
    </row>
    <row r="63" spans="1:17" s="558" customFormat="1" ht="20.25" customHeight="1" x14ac:dyDescent="0.25">
      <c r="A63" s="619" t="str">
        <f>'FN_priloga 1'!$B$1</f>
        <v>EKONOMSKA ŠOLA MURSKA SOBOTA, NORŠINSKA ULICA 13, 9000 MURSKA SOBOTA</v>
      </c>
      <c r="B63" s="616"/>
      <c r="C63" s="613"/>
      <c r="D63" s="559"/>
      <c r="E63" s="560"/>
      <c r="F63" s="559"/>
      <c r="G63" s="559"/>
      <c r="H63" s="559"/>
      <c r="I63" s="559"/>
      <c r="J63" s="559"/>
      <c r="K63" s="561">
        <f t="shared" si="0"/>
        <v>0</v>
      </c>
      <c r="L63" s="559"/>
      <c r="M63" s="559"/>
      <c r="N63" s="561">
        <f t="shared" si="1"/>
        <v>0</v>
      </c>
      <c r="O63" s="561">
        <f t="shared" si="2"/>
        <v>0</v>
      </c>
      <c r="P63" s="559"/>
      <c r="Q63" s="562">
        <f t="shared" si="3"/>
        <v>0</v>
      </c>
    </row>
    <row r="64" spans="1:17" s="558" customFormat="1" ht="20.25" customHeight="1" x14ac:dyDescent="0.25">
      <c r="A64" s="619" t="str">
        <f>'FN_priloga 1'!$B$1</f>
        <v>EKONOMSKA ŠOLA MURSKA SOBOTA, NORŠINSKA ULICA 13, 9000 MURSKA SOBOTA</v>
      </c>
      <c r="B64" s="616"/>
      <c r="C64" s="613"/>
      <c r="D64" s="559"/>
      <c r="E64" s="560"/>
      <c r="F64" s="559"/>
      <c r="G64" s="559"/>
      <c r="H64" s="559"/>
      <c r="I64" s="559"/>
      <c r="J64" s="559"/>
      <c r="K64" s="561">
        <f t="shared" si="0"/>
        <v>0</v>
      </c>
      <c r="L64" s="559"/>
      <c r="M64" s="559"/>
      <c r="N64" s="561">
        <f t="shared" si="1"/>
        <v>0</v>
      </c>
      <c r="O64" s="561">
        <f t="shared" si="2"/>
        <v>0</v>
      </c>
      <c r="P64" s="559"/>
      <c r="Q64" s="562">
        <f t="shared" si="3"/>
        <v>0</v>
      </c>
    </row>
    <row r="65" spans="1:17" s="558" customFormat="1" ht="20.25" customHeight="1" x14ac:dyDescent="0.25">
      <c r="A65" s="619" t="str">
        <f>'FN_priloga 1'!$B$1</f>
        <v>EKONOMSKA ŠOLA MURSKA SOBOTA, NORŠINSKA ULICA 13, 9000 MURSKA SOBOTA</v>
      </c>
      <c r="B65" s="616"/>
      <c r="C65" s="613"/>
      <c r="D65" s="559"/>
      <c r="E65" s="560"/>
      <c r="F65" s="559"/>
      <c r="G65" s="559"/>
      <c r="H65" s="559"/>
      <c r="I65" s="559"/>
      <c r="J65" s="559"/>
      <c r="K65" s="561">
        <f t="shared" si="0"/>
        <v>0</v>
      </c>
      <c r="L65" s="559"/>
      <c r="M65" s="559"/>
      <c r="N65" s="561">
        <f t="shared" si="1"/>
        <v>0</v>
      </c>
      <c r="O65" s="561">
        <f t="shared" si="2"/>
        <v>0</v>
      </c>
      <c r="P65" s="559"/>
      <c r="Q65" s="562">
        <f t="shared" si="3"/>
        <v>0</v>
      </c>
    </row>
    <row r="66" spans="1:17" s="558" customFormat="1" ht="20.25" customHeight="1" x14ac:dyDescent="0.25">
      <c r="A66" s="619" t="str">
        <f>'FN_priloga 1'!$B$1</f>
        <v>EKONOMSKA ŠOLA MURSKA SOBOTA, NORŠINSKA ULICA 13, 9000 MURSKA SOBOTA</v>
      </c>
      <c r="B66" s="616"/>
      <c r="C66" s="613"/>
      <c r="D66" s="559"/>
      <c r="E66" s="560"/>
      <c r="F66" s="559"/>
      <c r="G66" s="559"/>
      <c r="H66" s="559"/>
      <c r="I66" s="559"/>
      <c r="J66" s="559"/>
      <c r="K66" s="561">
        <f t="shared" si="0"/>
        <v>0</v>
      </c>
      <c r="L66" s="559"/>
      <c r="M66" s="559"/>
      <c r="N66" s="561">
        <f t="shared" si="1"/>
        <v>0</v>
      </c>
      <c r="O66" s="561">
        <f t="shared" si="2"/>
        <v>0</v>
      </c>
      <c r="P66" s="559"/>
      <c r="Q66" s="562">
        <f t="shared" si="3"/>
        <v>0</v>
      </c>
    </row>
    <row r="67" spans="1:17" s="558" customFormat="1" ht="20.25" customHeight="1" x14ac:dyDescent="0.25">
      <c r="A67" s="619" t="str">
        <f>'FN_priloga 1'!$B$1</f>
        <v>EKONOMSKA ŠOLA MURSKA SOBOTA, NORŠINSKA ULICA 13, 9000 MURSKA SOBOTA</v>
      </c>
      <c r="B67" s="616"/>
      <c r="C67" s="613"/>
      <c r="D67" s="559"/>
      <c r="E67" s="560"/>
      <c r="F67" s="559"/>
      <c r="G67" s="559"/>
      <c r="H67" s="559"/>
      <c r="I67" s="559"/>
      <c r="J67" s="559"/>
      <c r="K67" s="561">
        <f t="shared" si="0"/>
        <v>0</v>
      </c>
      <c r="L67" s="559"/>
      <c r="M67" s="559"/>
      <c r="N67" s="561">
        <f t="shared" si="1"/>
        <v>0</v>
      </c>
      <c r="O67" s="561">
        <f t="shared" si="2"/>
        <v>0</v>
      </c>
      <c r="P67" s="559"/>
      <c r="Q67" s="562">
        <f t="shared" si="3"/>
        <v>0</v>
      </c>
    </row>
    <row r="68" spans="1:17" s="558" customFormat="1" ht="20.25" customHeight="1" x14ac:dyDescent="0.25">
      <c r="A68" s="619" t="str">
        <f>'FN_priloga 1'!$B$1</f>
        <v>EKONOMSKA ŠOLA MURSKA SOBOTA, NORŠINSKA ULICA 13, 9000 MURSKA SOBOTA</v>
      </c>
      <c r="B68" s="616"/>
      <c r="C68" s="613"/>
      <c r="D68" s="559"/>
      <c r="E68" s="560"/>
      <c r="F68" s="559"/>
      <c r="G68" s="559"/>
      <c r="H68" s="559"/>
      <c r="I68" s="559"/>
      <c r="J68" s="559"/>
      <c r="K68" s="561">
        <f t="shared" si="0"/>
        <v>0</v>
      </c>
      <c r="L68" s="559"/>
      <c r="M68" s="559"/>
      <c r="N68" s="561">
        <f t="shared" si="1"/>
        <v>0</v>
      </c>
      <c r="O68" s="561">
        <f t="shared" si="2"/>
        <v>0</v>
      </c>
      <c r="P68" s="559"/>
      <c r="Q68" s="562">
        <f t="shared" si="3"/>
        <v>0</v>
      </c>
    </row>
    <row r="69" spans="1:17" s="558" customFormat="1" ht="20.25" customHeight="1" x14ac:dyDescent="0.25">
      <c r="A69" s="619" t="str">
        <f>'FN_priloga 1'!$B$1</f>
        <v>EKONOMSKA ŠOLA MURSKA SOBOTA, NORŠINSKA ULICA 13, 9000 MURSKA SOBOTA</v>
      </c>
      <c r="B69" s="616"/>
      <c r="C69" s="613"/>
      <c r="D69" s="559"/>
      <c r="E69" s="560"/>
      <c r="F69" s="559"/>
      <c r="G69" s="559"/>
      <c r="H69" s="559"/>
      <c r="I69" s="559"/>
      <c r="J69" s="559"/>
      <c r="K69" s="561">
        <f t="shared" si="0"/>
        <v>0</v>
      </c>
      <c r="L69" s="559"/>
      <c r="M69" s="559"/>
      <c r="N69" s="561">
        <f t="shared" si="1"/>
        <v>0</v>
      </c>
      <c r="O69" s="561">
        <f t="shared" si="2"/>
        <v>0</v>
      </c>
      <c r="P69" s="559"/>
      <c r="Q69" s="562">
        <f t="shared" si="3"/>
        <v>0</v>
      </c>
    </row>
    <row r="70" spans="1:17" s="558" customFormat="1" ht="20.25" customHeight="1" x14ac:dyDescent="0.25">
      <c r="A70" s="619" t="str">
        <f>'FN_priloga 1'!$B$1</f>
        <v>EKONOMSKA ŠOLA MURSKA SOBOTA, NORŠINSKA ULICA 13, 9000 MURSKA SOBOTA</v>
      </c>
      <c r="B70" s="616"/>
      <c r="C70" s="613"/>
      <c r="D70" s="559"/>
      <c r="E70" s="560"/>
      <c r="F70" s="559"/>
      <c r="G70" s="559"/>
      <c r="H70" s="559"/>
      <c r="I70" s="559"/>
      <c r="J70" s="559"/>
      <c r="K70" s="561">
        <f t="shared" ref="K70:K133" si="4">SUM(H70:J70)</f>
        <v>0</v>
      </c>
      <c r="L70" s="559"/>
      <c r="M70" s="559"/>
      <c r="N70" s="561">
        <f t="shared" ref="N70:N133" si="5">SUM(L70:M70)</f>
        <v>0</v>
      </c>
      <c r="O70" s="561">
        <f t="shared" ref="O70:O133" si="6">G70+K70+N70</f>
        <v>0</v>
      </c>
      <c r="P70" s="559"/>
      <c r="Q70" s="562">
        <f t="shared" ref="Q70:Q133" si="7">O70+P70</f>
        <v>0</v>
      </c>
    </row>
    <row r="71" spans="1:17" s="558" customFormat="1" ht="20.25" customHeight="1" x14ac:dyDescent="0.25">
      <c r="A71" s="619" t="str">
        <f>'FN_priloga 1'!$B$1</f>
        <v>EKONOMSKA ŠOLA MURSKA SOBOTA, NORŠINSKA ULICA 13, 9000 MURSKA SOBOTA</v>
      </c>
      <c r="B71" s="616"/>
      <c r="C71" s="613"/>
      <c r="D71" s="559"/>
      <c r="E71" s="560"/>
      <c r="F71" s="559"/>
      <c r="G71" s="559"/>
      <c r="H71" s="559"/>
      <c r="I71" s="559"/>
      <c r="J71" s="559"/>
      <c r="K71" s="561">
        <f t="shared" si="4"/>
        <v>0</v>
      </c>
      <c r="L71" s="559"/>
      <c r="M71" s="559"/>
      <c r="N71" s="561">
        <f t="shared" si="5"/>
        <v>0</v>
      </c>
      <c r="O71" s="561">
        <f t="shared" si="6"/>
        <v>0</v>
      </c>
      <c r="P71" s="559"/>
      <c r="Q71" s="562">
        <f t="shared" si="7"/>
        <v>0</v>
      </c>
    </row>
    <row r="72" spans="1:17" s="558" customFormat="1" ht="20.25" customHeight="1" x14ac:dyDescent="0.25">
      <c r="A72" s="619" t="str">
        <f>'FN_priloga 1'!$B$1</f>
        <v>EKONOMSKA ŠOLA MURSKA SOBOTA, NORŠINSKA ULICA 13, 9000 MURSKA SOBOTA</v>
      </c>
      <c r="B72" s="616"/>
      <c r="C72" s="613"/>
      <c r="D72" s="559"/>
      <c r="E72" s="560"/>
      <c r="F72" s="559"/>
      <c r="G72" s="559"/>
      <c r="H72" s="559"/>
      <c r="I72" s="559"/>
      <c r="J72" s="559"/>
      <c r="K72" s="561">
        <f t="shared" si="4"/>
        <v>0</v>
      </c>
      <c r="L72" s="559"/>
      <c r="M72" s="559"/>
      <c r="N72" s="561">
        <f t="shared" si="5"/>
        <v>0</v>
      </c>
      <c r="O72" s="561">
        <f t="shared" si="6"/>
        <v>0</v>
      </c>
      <c r="P72" s="559"/>
      <c r="Q72" s="562">
        <f t="shared" si="7"/>
        <v>0</v>
      </c>
    </row>
    <row r="73" spans="1:17" s="558" customFormat="1" ht="20.25" customHeight="1" x14ac:dyDescent="0.25">
      <c r="A73" s="619" t="str">
        <f>'FN_priloga 1'!$B$1</f>
        <v>EKONOMSKA ŠOLA MURSKA SOBOTA, NORŠINSKA ULICA 13, 9000 MURSKA SOBOTA</v>
      </c>
      <c r="B73" s="616"/>
      <c r="C73" s="613"/>
      <c r="D73" s="559"/>
      <c r="E73" s="560"/>
      <c r="F73" s="559"/>
      <c r="G73" s="559"/>
      <c r="H73" s="559"/>
      <c r="I73" s="559"/>
      <c r="J73" s="559"/>
      <c r="K73" s="561">
        <f t="shared" si="4"/>
        <v>0</v>
      </c>
      <c r="L73" s="559"/>
      <c r="M73" s="559"/>
      <c r="N73" s="561">
        <f t="shared" si="5"/>
        <v>0</v>
      </c>
      <c r="O73" s="561">
        <f t="shared" si="6"/>
        <v>0</v>
      </c>
      <c r="P73" s="559"/>
      <c r="Q73" s="562">
        <f t="shared" si="7"/>
        <v>0</v>
      </c>
    </row>
    <row r="74" spans="1:17" s="558" customFormat="1" ht="20.25" customHeight="1" x14ac:dyDescent="0.25">
      <c r="A74" s="619" t="str">
        <f>'FN_priloga 1'!$B$1</f>
        <v>EKONOMSKA ŠOLA MURSKA SOBOTA, NORŠINSKA ULICA 13, 9000 MURSKA SOBOTA</v>
      </c>
      <c r="B74" s="616"/>
      <c r="C74" s="613"/>
      <c r="D74" s="559"/>
      <c r="E74" s="560"/>
      <c r="F74" s="559"/>
      <c r="G74" s="559"/>
      <c r="H74" s="559"/>
      <c r="I74" s="559"/>
      <c r="J74" s="559"/>
      <c r="K74" s="561">
        <f t="shared" si="4"/>
        <v>0</v>
      </c>
      <c r="L74" s="559"/>
      <c r="M74" s="559"/>
      <c r="N74" s="561">
        <f t="shared" si="5"/>
        <v>0</v>
      </c>
      <c r="O74" s="561">
        <f t="shared" si="6"/>
        <v>0</v>
      </c>
      <c r="P74" s="559"/>
      <c r="Q74" s="562">
        <f t="shared" si="7"/>
        <v>0</v>
      </c>
    </row>
    <row r="75" spans="1:17" s="558" customFormat="1" ht="20.25" customHeight="1" x14ac:dyDescent="0.25">
      <c r="A75" s="619" t="str">
        <f>'FN_priloga 1'!$B$1</f>
        <v>EKONOMSKA ŠOLA MURSKA SOBOTA, NORŠINSKA ULICA 13, 9000 MURSKA SOBOTA</v>
      </c>
      <c r="B75" s="616"/>
      <c r="C75" s="613"/>
      <c r="D75" s="559"/>
      <c r="E75" s="560"/>
      <c r="F75" s="559"/>
      <c r="G75" s="559"/>
      <c r="H75" s="559"/>
      <c r="I75" s="559"/>
      <c r="J75" s="559"/>
      <c r="K75" s="561">
        <f t="shared" si="4"/>
        <v>0</v>
      </c>
      <c r="L75" s="559"/>
      <c r="M75" s="559"/>
      <c r="N75" s="561">
        <f t="shared" si="5"/>
        <v>0</v>
      </c>
      <c r="O75" s="561">
        <f t="shared" si="6"/>
        <v>0</v>
      </c>
      <c r="P75" s="559"/>
      <c r="Q75" s="562">
        <f t="shared" si="7"/>
        <v>0</v>
      </c>
    </row>
    <row r="76" spans="1:17" s="558" customFormat="1" ht="20.25" customHeight="1" x14ac:dyDescent="0.25">
      <c r="A76" s="619" t="str">
        <f>'FN_priloga 1'!$B$1</f>
        <v>EKONOMSKA ŠOLA MURSKA SOBOTA, NORŠINSKA ULICA 13, 9000 MURSKA SOBOTA</v>
      </c>
      <c r="B76" s="616"/>
      <c r="C76" s="613"/>
      <c r="D76" s="559"/>
      <c r="E76" s="560"/>
      <c r="F76" s="559"/>
      <c r="G76" s="559"/>
      <c r="H76" s="559"/>
      <c r="I76" s="559"/>
      <c r="J76" s="559"/>
      <c r="K76" s="561">
        <f t="shared" si="4"/>
        <v>0</v>
      </c>
      <c r="L76" s="559"/>
      <c r="M76" s="559"/>
      <c r="N76" s="561">
        <f t="shared" si="5"/>
        <v>0</v>
      </c>
      <c r="O76" s="561">
        <f t="shared" si="6"/>
        <v>0</v>
      </c>
      <c r="P76" s="559"/>
      <c r="Q76" s="562">
        <f t="shared" si="7"/>
        <v>0</v>
      </c>
    </row>
    <row r="77" spans="1:17" s="558" customFormat="1" ht="20.25" customHeight="1" x14ac:dyDescent="0.25">
      <c r="A77" s="619" t="str">
        <f>'FN_priloga 1'!$B$1</f>
        <v>EKONOMSKA ŠOLA MURSKA SOBOTA, NORŠINSKA ULICA 13, 9000 MURSKA SOBOTA</v>
      </c>
      <c r="B77" s="616"/>
      <c r="C77" s="613"/>
      <c r="D77" s="559"/>
      <c r="E77" s="560"/>
      <c r="F77" s="559"/>
      <c r="G77" s="559"/>
      <c r="H77" s="559"/>
      <c r="I77" s="559"/>
      <c r="J77" s="559"/>
      <c r="K77" s="561">
        <f t="shared" si="4"/>
        <v>0</v>
      </c>
      <c r="L77" s="559"/>
      <c r="M77" s="559"/>
      <c r="N77" s="561">
        <f t="shared" si="5"/>
        <v>0</v>
      </c>
      <c r="O77" s="561">
        <f t="shared" si="6"/>
        <v>0</v>
      </c>
      <c r="P77" s="559"/>
      <c r="Q77" s="562">
        <f t="shared" si="7"/>
        <v>0</v>
      </c>
    </row>
    <row r="78" spans="1:17" s="558" customFormat="1" ht="20.25" customHeight="1" x14ac:dyDescent="0.25">
      <c r="A78" s="619" t="str">
        <f>'FN_priloga 1'!$B$1</f>
        <v>EKONOMSKA ŠOLA MURSKA SOBOTA, NORŠINSKA ULICA 13, 9000 MURSKA SOBOTA</v>
      </c>
      <c r="B78" s="616"/>
      <c r="C78" s="613"/>
      <c r="D78" s="559"/>
      <c r="E78" s="560"/>
      <c r="F78" s="559"/>
      <c r="G78" s="559"/>
      <c r="H78" s="559"/>
      <c r="I78" s="559"/>
      <c r="J78" s="559"/>
      <c r="K78" s="561">
        <f t="shared" si="4"/>
        <v>0</v>
      </c>
      <c r="L78" s="559"/>
      <c r="M78" s="559"/>
      <c r="N78" s="561">
        <f t="shared" si="5"/>
        <v>0</v>
      </c>
      <c r="O78" s="561">
        <f t="shared" si="6"/>
        <v>0</v>
      </c>
      <c r="P78" s="559"/>
      <c r="Q78" s="562">
        <f t="shared" si="7"/>
        <v>0</v>
      </c>
    </row>
    <row r="79" spans="1:17" s="558" customFormat="1" ht="20.25" customHeight="1" x14ac:dyDescent="0.25">
      <c r="A79" s="619" t="str">
        <f>'FN_priloga 1'!$B$1</f>
        <v>EKONOMSKA ŠOLA MURSKA SOBOTA, NORŠINSKA ULICA 13, 9000 MURSKA SOBOTA</v>
      </c>
      <c r="B79" s="616"/>
      <c r="C79" s="613"/>
      <c r="D79" s="559"/>
      <c r="E79" s="560"/>
      <c r="F79" s="559"/>
      <c r="G79" s="559"/>
      <c r="H79" s="559"/>
      <c r="I79" s="559"/>
      <c r="J79" s="559"/>
      <c r="K79" s="561">
        <f t="shared" si="4"/>
        <v>0</v>
      </c>
      <c r="L79" s="559"/>
      <c r="M79" s="559"/>
      <c r="N79" s="561">
        <f t="shared" si="5"/>
        <v>0</v>
      </c>
      <c r="O79" s="561">
        <f t="shared" si="6"/>
        <v>0</v>
      </c>
      <c r="P79" s="559"/>
      <c r="Q79" s="562">
        <f t="shared" si="7"/>
        <v>0</v>
      </c>
    </row>
    <row r="80" spans="1:17" s="558" customFormat="1" ht="20.25" customHeight="1" x14ac:dyDescent="0.25">
      <c r="A80" s="619" t="str">
        <f>'FN_priloga 1'!$B$1</f>
        <v>EKONOMSKA ŠOLA MURSKA SOBOTA, NORŠINSKA ULICA 13, 9000 MURSKA SOBOTA</v>
      </c>
      <c r="B80" s="616"/>
      <c r="C80" s="613"/>
      <c r="D80" s="559"/>
      <c r="E80" s="560"/>
      <c r="F80" s="559"/>
      <c r="G80" s="559"/>
      <c r="H80" s="559"/>
      <c r="I80" s="559"/>
      <c r="J80" s="559"/>
      <c r="K80" s="561">
        <f t="shared" si="4"/>
        <v>0</v>
      </c>
      <c r="L80" s="559"/>
      <c r="M80" s="559"/>
      <c r="N80" s="561">
        <f t="shared" si="5"/>
        <v>0</v>
      </c>
      <c r="O80" s="561">
        <f t="shared" si="6"/>
        <v>0</v>
      </c>
      <c r="P80" s="559"/>
      <c r="Q80" s="562">
        <f t="shared" si="7"/>
        <v>0</v>
      </c>
    </row>
    <row r="81" spans="1:17" s="558" customFormat="1" ht="20.25" customHeight="1" x14ac:dyDescent="0.25">
      <c r="A81" s="619" t="str">
        <f>'FN_priloga 1'!$B$1</f>
        <v>EKONOMSKA ŠOLA MURSKA SOBOTA, NORŠINSKA ULICA 13, 9000 MURSKA SOBOTA</v>
      </c>
      <c r="B81" s="616"/>
      <c r="C81" s="613"/>
      <c r="D81" s="559"/>
      <c r="E81" s="560"/>
      <c r="F81" s="559"/>
      <c r="G81" s="559"/>
      <c r="H81" s="559"/>
      <c r="I81" s="559"/>
      <c r="J81" s="559"/>
      <c r="K81" s="561">
        <f t="shared" si="4"/>
        <v>0</v>
      </c>
      <c r="L81" s="559"/>
      <c r="M81" s="559"/>
      <c r="N81" s="561">
        <f t="shared" si="5"/>
        <v>0</v>
      </c>
      <c r="O81" s="561">
        <f t="shared" si="6"/>
        <v>0</v>
      </c>
      <c r="P81" s="559"/>
      <c r="Q81" s="562">
        <f t="shared" si="7"/>
        <v>0</v>
      </c>
    </row>
    <row r="82" spans="1:17" s="558" customFormat="1" ht="20.25" customHeight="1" x14ac:dyDescent="0.25">
      <c r="A82" s="619" t="str">
        <f>'FN_priloga 1'!$B$1</f>
        <v>EKONOMSKA ŠOLA MURSKA SOBOTA, NORŠINSKA ULICA 13, 9000 MURSKA SOBOTA</v>
      </c>
      <c r="B82" s="616"/>
      <c r="C82" s="613"/>
      <c r="D82" s="559"/>
      <c r="E82" s="560"/>
      <c r="F82" s="559"/>
      <c r="G82" s="559"/>
      <c r="H82" s="559"/>
      <c r="I82" s="559"/>
      <c r="J82" s="559"/>
      <c r="K82" s="561">
        <f t="shared" si="4"/>
        <v>0</v>
      </c>
      <c r="L82" s="559"/>
      <c r="M82" s="559"/>
      <c r="N82" s="561">
        <f t="shared" si="5"/>
        <v>0</v>
      </c>
      <c r="O82" s="561">
        <f t="shared" si="6"/>
        <v>0</v>
      </c>
      <c r="P82" s="559"/>
      <c r="Q82" s="562">
        <f t="shared" si="7"/>
        <v>0</v>
      </c>
    </row>
    <row r="83" spans="1:17" s="558" customFormat="1" ht="20.25" customHeight="1" x14ac:dyDescent="0.25">
      <c r="A83" s="619" t="str">
        <f>'FN_priloga 1'!$B$1</f>
        <v>EKONOMSKA ŠOLA MURSKA SOBOTA, NORŠINSKA ULICA 13, 9000 MURSKA SOBOTA</v>
      </c>
      <c r="B83" s="616"/>
      <c r="C83" s="613"/>
      <c r="D83" s="559"/>
      <c r="E83" s="560"/>
      <c r="F83" s="559"/>
      <c r="G83" s="559"/>
      <c r="H83" s="559"/>
      <c r="I83" s="559"/>
      <c r="J83" s="559"/>
      <c r="K83" s="561">
        <f t="shared" si="4"/>
        <v>0</v>
      </c>
      <c r="L83" s="559"/>
      <c r="M83" s="559"/>
      <c r="N83" s="561">
        <f t="shared" si="5"/>
        <v>0</v>
      </c>
      <c r="O83" s="561">
        <f t="shared" si="6"/>
        <v>0</v>
      </c>
      <c r="P83" s="559"/>
      <c r="Q83" s="562">
        <f t="shared" si="7"/>
        <v>0</v>
      </c>
    </row>
    <row r="84" spans="1:17" s="558" customFormat="1" ht="20.25" customHeight="1" x14ac:dyDescent="0.25">
      <c r="A84" s="619" t="str">
        <f>'FN_priloga 1'!$B$1</f>
        <v>EKONOMSKA ŠOLA MURSKA SOBOTA, NORŠINSKA ULICA 13, 9000 MURSKA SOBOTA</v>
      </c>
      <c r="B84" s="616"/>
      <c r="C84" s="613"/>
      <c r="D84" s="559"/>
      <c r="E84" s="560"/>
      <c r="F84" s="559"/>
      <c r="G84" s="559"/>
      <c r="H84" s="559"/>
      <c r="I84" s="559"/>
      <c r="J84" s="559"/>
      <c r="K84" s="561">
        <f t="shared" si="4"/>
        <v>0</v>
      </c>
      <c r="L84" s="559"/>
      <c r="M84" s="559"/>
      <c r="N84" s="561">
        <f t="shared" si="5"/>
        <v>0</v>
      </c>
      <c r="O84" s="561">
        <f t="shared" si="6"/>
        <v>0</v>
      </c>
      <c r="P84" s="559"/>
      <c r="Q84" s="562">
        <f t="shared" si="7"/>
        <v>0</v>
      </c>
    </row>
    <row r="85" spans="1:17" s="558" customFormat="1" ht="20.25" customHeight="1" x14ac:dyDescent="0.25">
      <c r="A85" s="619" t="str">
        <f>'FN_priloga 1'!$B$1</f>
        <v>EKONOMSKA ŠOLA MURSKA SOBOTA, NORŠINSKA ULICA 13, 9000 MURSKA SOBOTA</v>
      </c>
      <c r="B85" s="616"/>
      <c r="C85" s="613"/>
      <c r="D85" s="559"/>
      <c r="E85" s="560"/>
      <c r="F85" s="559"/>
      <c r="G85" s="559"/>
      <c r="H85" s="559"/>
      <c r="I85" s="559"/>
      <c r="J85" s="559"/>
      <c r="K85" s="561">
        <f t="shared" si="4"/>
        <v>0</v>
      </c>
      <c r="L85" s="559"/>
      <c r="M85" s="559"/>
      <c r="N85" s="561">
        <f t="shared" si="5"/>
        <v>0</v>
      </c>
      <c r="O85" s="561">
        <f t="shared" si="6"/>
        <v>0</v>
      </c>
      <c r="P85" s="559"/>
      <c r="Q85" s="562">
        <f t="shared" si="7"/>
        <v>0</v>
      </c>
    </row>
    <row r="86" spans="1:17" s="558" customFormat="1" ht="20.25" customHeight="1" x14ac:dyDescent="0.25">
      <c r="A86" s="619" t="str">
        <f>'FN_priloga 1'!$B$1</f>
        <v>EKONOMSKA ŠOLA MURSKA SOBOTA, NORŠINSKA ULICA 13, 9000 MURSKA SOBOTA</v>
      </c>
      <c r="B86" s="616"/>
      <c r="C86" s="613"/>
      <c r="D86" s="559"/>
      <c r="E86" s="560"/>
      <c r="F86" s="559"/>
      <c r="G86" s="559"/>
      <c r="H86" s="559"/>
      <c r="I86" s="559"/>
      <c r="J86" s="559"/>
      <c r="K86" s="561">
        <f t="shared" si="4"/>
        <v>0</v>
      </c>
      <c r="L86" s="559"/>
      <c r="M86" s="559"/>
      <c r="N86" s="561">
        <f t="shared" si="5"/>
        <v>0</v>
      </c>
      <c r="O86" s="561">
        <f t="shared" si="6"/>
        <v>0</v>
      </c>
      <c r="P86" s="559"/>
      <c r="Q86" s="562">
        <f t="shared" si="7"/>
        <v>0</v>
      </c>
    </row>
    <row r="87" spans="1:17" s="558" customFormat="1" ht="20.25" customHeight="1" x14ac:dyDescent="0.25">
      <c r="A87" s="619" t="str">
        <f>'FN_priloga 1'!$B$1</f>
        <v>EKONOMSKA ŠOLA MURSKA SOBOTA, NORŠINSKA ULICA 13, 9000 MURSKA SOBOTA</v>
      </c>
      <c r="B87" s="616"/>
      <c r="C87" s="613"/>
      <c r="D87" s="559"/>
      <c r="E87" s="560"/>
      <c r="F87" s="559"/>
      <c r="G87" s="559"/>
      <c r="H87" s="559"/>
      <c r="I87" s="559"/>
      <c r="J87" s="559"/>
      <c r="K87" s="561">
        <f t="shared" si="4"/>
        <v>0</v>
      </c>
      <c r="L87" s="559"/>
      <c r="M87" s="559"/>
      <c r="N87" s="561">
        <f t="shared" si="5"/>
        <v>0</v>
      </c>
      <c r="O87" s="561">
        <f t="shared" si="6"/>
        <v>0</v>
      </c>
      <c r="P87" s="559"/>
      <c r="Q87" s="562">
        <f t="shared" si="7"/>
        <v>0</v>
      </c>
    </row>
    <row r="88" spans="1:17" s="558" customFormat="1" ht="20.25" customHeight="1" x14ac:dyDescent="0.25">
      <c r="A88" s="619" t="str">
        <f>'FN_priloga 1'!$B$1</f>
        <v>EKONOMSKA ŠOLA MURSKA SOBOTA, NORŠINSKA ULICA 13, 9000 MURSKA SOBOTA</v>
      </c>
      <c r="B88" s="616"/>
      <c r="C88" s="613"/>
      <c r="D88" s="559"/>
      <c r="E88" s="560"/>
      <c r="F88" s="559"/>
      <c r="G88" s="559"/>
      <c r="H88" s="559"/>
      <c r="I88" s="559"/>
      <c r="J88" s="559"/>
      <c r="K88" s="561">
        <f t="shared" si="4"/>
        <v>0</v>
      </c>
      <c r="L88" s="559"/>
      <c r="M88" s="559"/>
      <c r="N88" s="561">
        <f t="shared" si="5"/>
        <v>0</v>
      </c>
      <c r="O88" s="561">
        <f t="shared" si="6"/>
        <v>0</v>
      </c>
      <c r="P88" s="559"/>
      <c r="Q88" s="562">
        <f t="shared" si="7"/>
        <v>0</v>
      </c>
    </row>
    <row r="89" spans="1:17" s="558" customFormat="1" ht="20.25" customHeight="1" x14ac:dyDescent="0.25">
      <c r="A89" s="619" t="str">
        <f>'FN_priloga 1'!$B$1</f>
        <v>EKONOMSKA ŠOLA MURSKA SOBOTA, NORŠINSKA ULICA 13, 9000 MURSKA SOBOTA</v>
      </c>
      <c r="B89" s="616"/>
      <c r="C89" s="613"/>
      <c r="D89" s="559"/>
      <c r="E89" s="560"/>
      <c r="F89" s="559"/>
      <c r="G89" s="559"/>
      <c r="H89" s="559"/>
      <c r="I89" s="559"/>
      <c r="J89" s="559"/>
      <c r="K89" s="561">
        <f t="shared" si="4"/>
        <v>0</v>
      </c>
      <c r="L89" s="559"/>
      <c r="M89" s="559"/>
      <c r="N89" s="561">
        <f t="shared" si="5"/>
        <v>0</v>
      </c>
      <c r="O89" s="561">
        <f t="shared" si="6"/>
        <v>0</v>
      </c>
      <c r="P89" s="559"/>
      <c r="Q89" s="562">
        <f t="shared" si="7"/>
        <v>0</v>
      </c>
    </row>
    <row r="90" spans="1:17" s="558" customFormat="1" ht="20.25" customHeight="1" x14ac:dyDescent="0.25">
      <c r="A90" s="619" t="str">
        <f>'FN_priloga 1'!$B$1</f>
        <v>EKONOMSKA ŠOLA MURSKA SOBOTA, NORŠINSKA ULICA 13, 9000 MURSKA SOBOTA</v>
      </c>
      <c r="B90" s="616"/>
      <c r="C90" s="613"/>
      <c r="D90" s="559"/>
      <c r="E90" s="560"/>
      <c r="F90" s="559"/>
      <c r="G90" s="559"/>
      <c r="H90" s="559"/>
      <c r="I90" s="559"/>
      <c r="J90" s="559"/>
      <c r="K90" s="561">
        <f t="shared" si="4"/>
        <v>0</v>
      </c>
      <c r="L90" s="559"/>
      <c r="M90" s="559"/>
      <c r="N90" s="561">
        <f t="shared" si="5"/>
        <v>0</v>
      </c>
      <c r="O90" s="561">
        <f t="shared" si="6"/>
        <v>0</v>
      </c>
      <c r="P90" s="559"/>
      <c r="Q90" s="562">
        <f t="shared" si="7"/>
        <v>0</v>
      </c>
    </row>
    <row r="91" spans="1:17" s="558" customFormat="1" ht="20.25" customHeight="1" x14ac:dyDescent="0.25">
      <c r="A91" s="619" t="str">
        <f>'FN_priloga 1'!$B$1</f>
        <v>EKONOMSKA ŠOLA MURSKA SOBOTA, NORŠINSKA ULICA 13, 9000 MURSKA SOBOTA</v>
      </c>
      <c r="B91" s="616"/>
      <c r="C91" s="613"/>
      <c r="D91" s="559"/>
      <c r="E91" s="560"/>
      <c r="F91" s="559"/>
      <c r="G91" s="559"/>
      <c r="H91" s="559"/>
      <c r="I91" s="559"/>
      <c r="J91" s="559"/>
      <c r="K91" s="561">
        <f t="shared" si="4"/>
        <v>0</v>
      </c>
      <c r="L91" s="559"/>
      <c r="M91" s="559"/>
      <c r="N91" s="561">
        <f t="shared" si="5"/>
        <v>0</v>
      </c>
      <c r="O91" s="561">
        <f t="shared" si="6"/>
        <v>0</v>
      </c>
      <c r="P91" s="559"/>
      <c r="Q91" s="562">
        <f t="shared" si="7"/>
        <v>0</v>
      </c>
    </row>
    <row r="92" spans="1:17" s="558" customFormat="1" ht="20.25" customHeight="1" x14ac:dyDescent="0.25">
      <c r="A92" s="619" t="str">
        <f>'FN_priloga 1'!$B$1</f>
        <v>EKONOMSKA ŠOLA MURSKA SOBOTA, NORŠINSKA ULICA 13, 9000 MURSKA SOBOTA</v>
      </c>
      <c r="B92" s="616"/>
      <c r="C92" s="613"/>
      <c r="D92" s="559"/>
      <c r="E92" s="560"/>
      <c r="F92" s="559"/>
      <c r="G92" s="559"/>
      <c r="H92" s="559"/>
      <c r="I92" s="559"/>
      <c r="J92" s="559"/>
      <c r="K92" s="561">
        <f t="shared" si="4"/>
        <v>0</v>
      </c>
      <c r="L92" s="559"/>
      <c r="M92" s="559"/>
      <c r="N92" s="561">
        <f t="shared" si="5"/>
        <v>0</v>
      </c>
      <c r="O92" s="561">
        <f t="shared" si="6"/>
        <v>0</v>
      </c>
      <c r="P92" s="559"/>
      <c r="Q92" s="562">
        <f t="shared" si="7"/>
        <v>0</v>
      </c>
    </row>
    <row r="93" spans="1:17" s="558" customFormat="1" ht="20.25" customHeight="1" x14ac:dyDescent="0.25">
      <c r="A93" s="619" t="str">
        <f>'FN_priloga 1'!$B$1</f>
        <v>EKONOMSKA ŠOLA MURSKA SOBOTA, NORŠINSKA ULICA 13, 9000 MURSKA SOBOTA</v>
      </c>
      <c r="B93" s="616"/>
      <c r="C93" s="613"/>
      <c r="D93" s="559"/>
      <c r="E93" s="560"/>
      <c r="F93" s="559"/>
      <c r="G93" s="559"/>
      <c r="H93" s="559"/>
      <c r="I93" s="559"/>
      <c r="J93" s="559"/>
      <c r="K93" s="561">
        <f t="shared" si="4"/>
        <v>0</v>
      </c>
      <c r="L93" s="559"/>
      <c r="M93" s="559"/>
      <c r="N93" s="561">
        <f t="shared" si="5"/>
        <v>0</v>
      </c>
      <c r="O93" s="561">
        <f t="shared" si="6"/>
        <v>0</v>
      </c>
      <c r="P93" s="559"/>
      <c r="Q93" s="562">
        <f t="shared" si="7"/>
        <v>0</v>
      </c>
    </row>
    <row r="94" spans="1:17" s="558" customFormat="1" ht="20.25" customHeight="1" x14ac:dyDescent="0.25">
      <c r="A94" s="619" t="str">
        <f>'FN_priloga 1'!$B$1</f>
        <v>EKONOMSKA ŠOLA MURSKA SOBOTA, NORŠINSKA ULICA 13, 9000 MURSKA SOBOTA</v>
      </c>
      <c r="B94" s="616"/>
      <c r="C94" s="613"/>
      <c r="D94" s="559"/>
      <c r="E94" s="560"/>
      <c r="F94" s="559"/>
      <c r="G94" s="559"/>
      <c r="H94" s="559"/>
      <c r="I94" s="559"/>
      <c r="J94" s="559"/>
      <c r="K94" s="561">
        <f t="shared" si="4"/>
        <v>0</v>
      </c>
      <c r="L94" s="559"/>
      <c r="M94" s="559"/>
      <c r="N94" s="561">
        <f t="shared" si="5"/>
        <v>0</v>
      </c>
      <c r="O94" s="561">
        <f t="shared" si="6"/>
        <v>0</v>
      </c>
      <c r="P94" s="559"/>
      <c r="Q94" s="562">
        <f t="shared" si="7"/>
        <v>0</v>
      </c>
    </row>
    <row r="95" spans="1:17" s="558" customFormat="1" ht="20.25" customHeight="1" x14ac:dyDescent="0.25">
      <c r="A95" s="619" t="str">
        <f>'FN_priloga 1'!$B$1</f>
        <v>EKONOMSKA ŠOLA MURSKA SOBOTA, NORŠINSKA ULICA 13, 9000 MURSKA SOBOTA</v>
      </c>
      <c r="B95" s="616"/>
      <c r="C95" s="613"/>
      <c r="D95" s="559"/>
      <c r="E95" s="560"/>
      <c r="F95" s="559"/>
      <c r="G95" s="559"/>
      <c r="H95" s="559"/>
      <c r="I95" s="559"/>
      <c r="J95" s="559"/>
      <c r="K95" s="561">
        <f t="shared" si="4"/>
        <v>0</v>
      </c>
      <c r="L95" s="559"/>
      <c r="M95" s="559"/>
      <c r="N95" s="561">
        <f t="shared" si="5"/>
        <v>0</v>
      </c>
      <c r="O95" s="561">
        <f t="shared" si="6"/>
        <v>0</v>
      </c>
      <c r="P95" s="559"/>
      <c r="Q95" s="562">
        <f t="shared" si="7"/>
        <v>0</v>
      </c>
    </row>
    <row r="96" spans="1:17" s="558" customFormat="1" ht="20.25" customHeight="1" x14ac:dyDescent="0.25">
      <c r="A96" s="619" t="str">
        <f>'FN_priloga 1'!$B$1</f>
        <v>EKONOMSKA ŠOLA MURSKA SOBOTA, NORŠINSKA ULICA 13, 9000 MURSKA SOBOTA</v>
      </c>
      <c r="B96" s="616"/>
      <c r="C96" s="613"/>
      <c r="D96" s="559"/>
      <c r="E96" s="560"/>
      <c r="F96" s="559"/>
      <c r="G96" s="559"/>
      <c r="H96" s="559"/>
      <c r="I96" s="559"/>
      <c r="J96" s="559"/>
      <c r="K96" s="561">
        <f t="shared" si="4"/>
        <v>0</v>
      </c>
      <c r="L96" s="559"/>
      <c r="M96" s="559"/>
      <c r="N96" s="561">
        <f t="shared" si="5"/>
        <v>0</v>
      </c>
      <c r="O96" s="561">
        <f t="shared" si="6"/>
        <v>0</v>
      </c>
      <c r="P96" s="559"/>
      <c r="Q96" s="562">
        <f t="shared" si="7"/>
        <v>0</v>
      </c>
    </row>
    <row r="97" spans="1:17" s="558" customFormat="1" ht="20.25" customHeight="1" x14ac:dyDescent="0.25">
      <c r="A97" s="619" t="str">
        <f>'FN_priloga 1'!$B$1</f>
        <v>EKONOMSKA ŠOLA MURSKA SOBOTA, NORŠINSKA ULICA 13, 9000 MURSKA SOBOTA</v>
      </c>
      <c r="B97" s="616"/>
      <c r="C97" s="613"/>
      <c r="D97" s="559"/>
      <c r="E97" s="560"/>
      <c r="F97" s="559"/>
      <c r="G97" s="559"/>
      <c r="H97" s="559"/>
      <c r="I97" s="559"/>
      <c r="J97" s="559"/>
      <c r="K97" s="561">
        <f t="shared" si="4"/>
        <v>0</v>
      </c>
      <c r="L97" s="559"/>
      <c r="M97" s="559"/>
      <c r="N97" s="561">
        <f t="shared" si="5"/>
        <v>0</v>
      </c>
      <c r="O97" s="561">
        <f t="shared" si="6"/>
        <v>0</v>
      </c>
      <c r="P97" s="559"/>
      <c r="Q97" s="562">
        <f t="shared" si="7"/>
        <v>0</v>
      </c>
    </row>
    <row r="98" spans="1:17" s="558" customFormat="1" ht="20.25" customHeight="1" x14ac:dyDescent="0.25">
      <c r="A98" s="619" t="str">
        <f>'FN_priloga 1'!$B$1</f>
        <v>EKONOMSKA ŠOLA MURSKA SOBOTA, NORŠINSKA ULICA 13, 9000 MURSKA SOBOTA</v>
      </c>
      <c r="B98" s="616"/>
      <c r="C98" s="613"/>
      <c r="D98" s="559"/>
      <c r="E98" s="560"/>
      <c r="F98" s="559"/>
      <c r="G98" s="559"/>
      <c r="H98" s="559"/>
      <c r="I98" s="559"/>
      <c r="J98" s="559"/>
      <c r="K98" s="561">
        <f t="shared" si="4"/>
        <v>0</v>
      </c>
      <c r="L98" s="559"/>
      <c r="M98" s="559"/>
      <c r="N98" s="561">
        <f t="shared" si="5"/>
        <v>0</v>
      </c>
      <c r="O98" s="561">
        <f t="shared" si="6"/>
        <v>0</v>
      </c>
      <c r="P98" s="559"/>
      <c r="Q98" s="562">
        <f t="shared" si="7"/>
        <v>0</v>
      </c>
    </row>
    <row r="99" spans="1:17" s="558" customFormat="1" ht="20.25" customHeight="1" x14ac:dyDescent="0.25">
      <c r="A99" s="619" t="str">
        <f>'FN_priloga 1'!$B$1</f>
        <v>EKONOMSKA ŠOLA MURSKA SOBOTA, NORŠINSKA ULICA 13, 9000 MURSKA SOBOTA</v>
      </c>
      <c r="B99" s="616"/>
      <c r="C99" s="613"/>
      <c r="D99" s="559"/>
      <c r="E99" s="560"/>
      <c r="F99" s="559"/>
      <c r="G99" s="559"/>
      <c r="H99" s="559"/>
      <c r="I99" s="559"/>
      <c r="J99" s="559"/>
      <c r="K99" s="561">
        <f t="shared" si="4"/>
        <v>0</v>
      </c>
      <c r="L99" s="559"/>
      <c r="M99" s="559"/>
      <c r="N99" s="561">
        <f t="shared" si="5"/>
        <v>0</v>
      </c>
      <c r="O99" s="561">
        <f t="shared" si="6"/>
        <v>0</v>
      </c>
      <c r="P99" s="559"/>
      <c r="Q99" s="562">
        <f t="shared" si="7"/>
        <v>0</v>
      </c>
    </row>
    <row r="100" spans="1:17" s="558" customFormat="1" ht="20.25" customHeight="1" x14ac:dyDescent="0.25">
      <c r="A100" s="619" t="str">
        <f>'FN_priloga 1'!$B$1</f>
        <v>EKONOMSKA ŠOLA MURSKA SOBOTA, NORŠINSKA ULICA 13, 9000 MURSKA SOBOTA</v>
      </c>
      <c r="B100" s="616"/>
      <c r="C100" s="613"/>
      <c r="D100" s="559"/>
      <c r="E100" s="560"/>
      <c r="F100" s="559"/>
      <c r="G100" s="559"/>
      <c r="H100" s="559"/>
      <c r="I100" s="559"/>
      <c r="J100" s="559"/>
      <c r="K100" s="561">
        <f t="shared" si="4"/>
        <v>0</v>
      </c>
      <c r="L100" s="559"/>
      <c r="M100" s="559"/>
      <c r="N100" s="561">
        <f t="shared" si="5"/>
        <v>0</v>
      </c>
      <c r="O100" s="561">
        <f t="shared" si="6"/>
        <v>0</v>
      </c>
      <c r="P100" s="559"/>
      <c r="Q100" s="562">
        <f t="shared" si="7"/>
        <v>0</v>
      </c>
    </row>
    <row r="101" spans="1:17" s="558" customFormat="1" ht="20.25" customHeight="1" x14ac:dyDescent="0.25">
      <c r="A101" s="619" t="str">
        <f>'FN_priloga 1'!$B$1</f>
        <v>EKONOMSKA ŠOLA MURSKA SOBOTA, NORŠINSKA ULICA 13, 9000 MURSKA SOBOTA</v>
      </c>
      <c r="B101" s="616"/>
      <c r="C101" s="613"/>
      <c r="D101" s="559"/>
      <c r="E101" s="560"/>
      <c r="F101" s="559"/>
      <c r="G101" s="559"/>
      <c r="H101" s="559"/>
      <c r="I101" s="559"/>
      <c r="J101" s="559"/>
      <c r="K101" s="561">
        <f t="shared" si="4"/>
        <v>0</v>
      </c>
      <c r="L101" s="559"/>
      <c r="M101" s="559"/>
      <c r="N101" s="561">
        <f t="shared" si="5"/>
        <v>0</v>
      </c>
      <c r="O101" s="561">
        <f t="shared" si="6"/>
        <v>0</v>
      </c>
      <c r="P101" s="559"/>
      <c r="Q101" s="562">
        <f t="shared" si="7"/>
        <v>0</v>
      </c>
    </row>
    <row r="102" spans="1:17" s="558" customFormat="1" ht="20.25" customHeight="1" x14ac:dyDescent="0.25">
      <c r="A102" s="619" t="str">
        <f>'FN_priloga 1'!$B$1</f>
        <v>EKONOMSKA ŠOLA MURSKA SOBOTA, NORŠINSKA ULICA 13, 9000 MURSKA SOBOTA</v>
      </c>
      <c r="B102" s="616"/>
      <c r="C102" s="613"/>
      <c r="D102" s="559"/>
      <c r="E102" s="560"/>
      <c r="F102" s="559"/>
      <c r="G102" s="559"/>
      <c r="H102" s="559"/>
      <c r="I102" s="559"/>
      <c r="J102" s="559"/>
      <c r="K102" s="561">
        <f t="shared" si="4"/>
        <v>0</v>
      </c>
      <c r="L102" s="559"/>
      <c r="M102" s="559"/>
      <c r="N102" s="561">
        <f t="shared" si="5"/>
        <v>0</v>
      </c>
      <c r="O102" s="561">
        <f t="shared" si="6"/>
        <v>0</v>
      </c>
      <c r="P102" s="559"/>
      <c r="Q102" s="562">
        <f t="shared" si="7"/>
        <v>0</v>
      </c>
    </row>
    <row r="103" spans="1:17" s="558" customFormat="1" ht="20.25" customHeight="1" x14ac:dyDescent="0.25">
      <c r="A103" s="619" t="str">
        <f>'FN_priloga 1'!$B$1</f>
        <v>EKONOMSKA ŠOLA MURSKA SOBOTA, NORŠINSKA ULICA 13, 9000 MURSKA SOBOTA</v>
      </c>
      <c r="B103" s="616"/>
      <c r="C103" s="613"/>
      <c r="D103" s="559"/>
      <c r="E103" s="560"/>
      <c r="F103" s="559"/>
      <c r="G103" s="559"/>
      <c r="H103" s="559"/>
      <c r="I103" s="559"/>
      <c r="J103" s="559"/>
      <c r="K103" s="561">
        <f t="shared" si="4"/>
        <v>0</v>
      </c>
      <c r="L103" s="559"/>
      <c r="M103" s="559"/>
      <c r="N103" s="561">
        <f t="shared" si="5"/>
        <v>0</v>
      </c>
      <c r="O103" s="561">
        <f t="shared" si="6"/>
        <v>0</v>
      </c>
      <c r="P103" s="559"/>
      <c r="Q103" s="562">
        <f t="shared" si="7"/>
        <v>0</v>
      </c>
    </row>
    <row r="104" spans="1:17" s="558" customFormat="1" ht="20.25" customHeight="1" x14ac:dyDescent="0.25">
      <c r="A104" s="619" t="str">
        <f>'FN_priloga 1'!$B$1</f>
        <v>EKONOMSKA ŠOLA MURSKA SOBOTA, NORŠINSKA ULICA 13, 9000 MURSKA SOBOTA</v>
      </c>
      <c r="B104" s="616"/>
      <c r="C104" s="613"/>
      <c r="D104" s="559"/>
      <c r="E104" s="560"/>
      <c r="F104" s="559"/>
      <c r="G104" s="559"/>
      <c r="H104" s="559"/>
      <c r="I104" s="559"/>
      <c r="J104" s="559"/>
      <c r="K104" s="561">
        <f t="shared" si="4"/>
        <v>0</v>
      </c>
      <c r="L104" s="559"/>
      <c r="M104" s="559"/>
      <c r="N104" s="561">
        <f t="shared" si="5"/>
        <v>0</v>
      </c>
      <c r="O104" s="561">
        <f t="shared" si="6"/>
        <v>0</v>
      </c>
      <c r="P104" s="559"/>
      <c r="Q104" s="562">
        <f t="shared" si="7"/>
        <v>0</v>
      </c>
    </row>
    <row r="105" spans="1:17" s="558" customFormat="1" ht="20.25" customHeight="1" x14ac:dyDescent="0.25">
      <c r="A105" s="619" t="str">
        <f>'FN_priloga 1'!$B$1</f>
        <v>EKONOMSKA ŠOLA MURSKA SOBOTA, NORŠINSKA ULICA 13, 9000 MURSKA SOBOTA</v>
      </c>
      <c r="B105" s="616"/>
      <c r="C105" s="613"/>
      <c r="D105" s="559"/>
      <c r="E105" s="560"/>
      <c r="F105" s="559"/>
      <c r="G105" s="559"/>
      <c r="H105" s="559"/>
      <c r="I105" s="559"/>
      <c r="J105" s="559"/>
      <c r="K105" s="561">
        <f t="shared" si="4"/>
        <v>0</v>
      </c>
      <c r="L105" s="559"/>
      <c r="M105" s="559"/>
      <c r="N105" s="561">
        <f t="shared" si="5"/>
        <v>0</v>
      </c>
      <c r="O105" s="561">
        <f t="shared" si="6"/>
        <v>0</v>
      </c>
      <c r="P105" s="559"/>
      <c r="Q105" s="562">
        <f t="shared" si="7"/>
        <v>0</v>
      </c>
    </row>
    <row r="106" spans="1:17" s="558" customFormat="1" ht="20.25" customHeight="1" x14ac:dyDescent="0.25">
      <c r="A106" s="619" t="str">
        <f>'FN_priloga 1'!$B$1</f>
        <v>EKONOMSKA ŠOLA MURSKA SOBOTA, NORŠINSKA ULICA 13, 9000 MURSKA SOBOTA</v>
      </c>
      <c r="B106" s="616"/>
      <c r="C106" s="613"/>
      <c r="D106" s="559"/>
      <c r="E106" s="560"/>
      <c r="F106" s="559"/>
      <c r="G106" s="559"/>
      <c r="H106" s="559"/>
      <c r="I106" s="559"/>
      <c r="J106" s="559"/>
      <c r="K106" s="561">
        <f t="shared" si="4"/>
        <v>0</v>
      </c>
      <c r="L106" s="559"/>
      <c r="M106" s="559"/>
      <c r="N106" s="561">
        <f t="shared" si="5"/>
        <v>0</v>
      </c>
      <c r="O106" s="561">
        <f t="shared" si="6"/>
        <v>0</v>
      </c>
      <c r="P106" s="559"/>
      <c r="Q106" s="562">
        <f t="shared" si="7"/>
        <v>0</v>
      </c>
    </row>
    <row r="107" spans="1:17" s="558" customFormat="1" ht="20.25" customHeight="1" x14ac:dyDescent="0.25">
      <c r="A107" s="619" t="str">
        <f>'FN_priloga 1'!$B$1</f>
        <v>EKONOMSKA ŠOLA MURSKA SOBOTA, NORŠINSKA ULICA 13, 9000 MURSKA SOBOTA</v>
      </c>
      <c r="B107" s="616"/>
      <c r="C107" s="613"/>
      <c r="D107" s="559"/>
      <c r="E107" s="560"/>
      <c r="F107" s="559"/>
      <c r="G107" s="559"/>
      <c r="H107" s="559"/>
      <c r="I107" s="559"/>
      <c r="J107" s="559"/>
      <c r="K107" s="561">
        <f t="shared" si="4"/>
        <v>0</v>
      </c>
      <c r="L107" s="559"/>
      <c r="M107" s="559"/>
      <c r="N107" s="561">
        <f t="shared" si="5"/>
        <v>0</v>
      </c>
      <c r="O107" s="561">
        <f t="shared" si="6"/>
        <v>0</v>
      </c>
      <c r="P107" s="559"/>
      <c r="Q107" s="562">
        <f t="shared" si="7"/>
        <v>0</v>
      </c>
    </row>
    <row r="108" spans="1:17" s="558" customFormat="1" ht="20.25" customHeight="1" x14ac:dyDescent="0.25">
      <c r="A108" s="619" t="str">
        <f>'FN_priloga 1'!$B$1</f>
        <v>EKONOMSKA ŠOLA MURSKA SOBOTA, NORŠINSKA ULICA 13, 9000 MURSKA SOBOTA</v>
      </c>
      <c r="B108" s="616"/>
      <c r="C108" s="613"/>
      <c r="D108" s="559"/>
      <c r="E108" s="560"/>
      <c r="F108" s="559"/>
      <c r="G108" s="559"/>
      <c r="H108" s="559"/>
      <c r="I108" s="559"/>
      <c r="J108" s="559"/>
      <c r="K108" s="561">
        <f t="shared" si="4"/>
        <v>0</v>
      </c>
      <c r="L108" s="559"/>
      <c r="M108" s="559"/>
      <c r="N108" s="561">
        <f t="shared" si="5"/>
        <v>0</v>
      </c>
      <c r="O108" s="561">
        <f t="shared" si="6"/>
        <v>0</v>
      </c>
      <c r="P108" s="559"/>
      <c r="Q108" s="562">
        <f t="shared" si="7"/>
        <v>0</v>
      </c>
    </row>
    <row r="109" spans="1:17" s="558" customFormat="1" ht="20.25" customHeight="1" x14ac:dyDescent="0.25">
      <c r="A109" s="619" t="str">
        <f>'FN_priloga 1'!$B$1</f>
        <v>EKONOMSKA ŠOLA MURSKA SOBOTA, NORŠINSKA ULICA 13, 9000 MURSKA SOBOTA</v>
      </c>
      <c r="B109" s="616"/>
      <c r="C109" s="613"/>
      <c r="D109" s="559"/>
      <c r="E109" s="560"/>
      <c r="F109" s="559"/>
      <c r="G109" s="559"/>
      <c r="H109" s="559"/>
      <c r="I109" s="559"/>
      <c r="J109" s="559"/>
      <c r="K109" s="561">
        <f t="shared" si="4"/>
        <v>0</v>
      </c>
      <c r="L109" s="559"/>
      <c r="M109" s="559"/>
      <c r="N109" s="561">
        <f t="shared" si="5"/>
        <v>0</v>
      </c>
      <c r="O109" s="561">
        <f t="shared" si="6"/>
        <v>0</v>
      </c>
      <c r="P109" s="559"/>
      <c r="Q109" s="562">
        <f t="shared" si="7"/>
        <v>0</v>
      </c>
    </row>
    <row r="110" spans="1:17" s="558" customFormat="1" ht="20.25" customHeight="1" x14ac:dyDescent="0.25">
      <c r="A110" s="619" t="str">
        <f>'FN_priloga 1'!$B$1</f>
        <v>EKONOMSKA ŠOLA MURSKA SOBOTA, NORŠINSKA ULICA 13, 9000 MURSKA SOBOTA</v>
      </c>
      <c r="B110" s="616"/>
      <c r="C110" s="613"/>
      <c r="D110" s="559"/>
      <c r="E110" s="560"/>
      <c r="F110" s="559"/>
      <c r="G110" s="559"/>
      <c r="H110" s="559"/>
      <c r="I110" s="559"/>
      <c r="J110" s="559"/>
      <c r="K110" s="561">
        <f t="shared" si="4"/>
        <v>0</v>
      </c>
      <c r="L110" s="559"/>
      <c r="M110" s="559"/>
      <c r="N110" s="561">
        <f t="shared" si="5"/>
        <v>0</v>
      </c>
      <c r="O110" s="561">
        <f t="shared" si="6"/>
        <v>0</v>
      </c>
      <c r="P110" s="559"/>
      <c r="Q110" s="562">
        <f t="shared" si="7"/>
        <v>0</v>
      </c>
    </row>
    <row r="111" spans="1:17" s="558" customFormat="1" ht="20.25" customHeight="1" x14ac:dyDescent="0.25">
      <c r="A111" s="619" t="str">
        <f>'FN_priloga 1'!$B$1</f>
        <v>EKONOMSKA ŠOLA MURSKA SOBOTA, NORŠINSKA ULICA 13, 9000 MURSKA SOBOTA</v>
      </c>
      <c r="B111" s="616"/>
      <c r="C111" s="613"/>
      <c r="D111" s="559"/>
      <c r="E111" s="560"/>
      <c r="F111" s="559"/>
      <c r="G111" s="559"/>
      <c r="H111" s="559"/>
      <c r="I111" s="559"/>
      <c r="J111" s="559"/>
      <c r="K111" s="561">
        <f t="shared" si="4"/>
        <v>0</v>
      </c>
      <c r="L111" s="559"/>
      <c r="M111" s="559"/>
      <c r="N111" s="561">
        <f t="shared" si="5"/>
        <v>0</v>
      </c>
      <c r="O111" s="561">
        <f t="shared" si="6"/>
        <v>0</v>
      </c>
      <c r="P111" s="559"/>
      <c r="Q111" s="562">
        <f t="shared" si="7"/>
        <v>0</v>
      </c>
    </row>
    <row r="112" spans="1:17" s="558" customFormat="1" ht="20.25" customHeight="1" x14ac:dyDescent="0.25">
      <c r="A112" s="619" t="str">
        <f>'FN_priloga 1'!$B$1</f>
        <v>EKONOMSKA ŠOLA MURSKA SOBOTA, NORŠINSKA ULICA 13, 9000 MURSKA SOBOTA</v>
      </c>
      <c r="B112" s="616"/>
      <c r="C112" s="613"/>
      <c r="D112" s="559"/>
      <c r="E112" s="560"/>
      <c r="F112" s="559"/>
      <c r="G112" s="559"/>
      <c r="H112" s="559"/>
      <c r="I112" s="559"/>
      <c r="J112" s="559"/>
      <c r="K112" s="561">
        <f t="shared" si="4"/>
        <v>0</v>
      </c>
      <c r="L112" s="559"/>
      <c r="M112" s="559"/>
      <c r="N112" s="561">
        <f t="shared" si="5"/>
        <v>0</v>
      </c>
      <c r="O112" s="561">
        <f t="shared" si="6"/>
        <v>0</v>
      </c>
      <c r="P112" s="559"/>
      <c r="Q112" s="562">
        <f t="shared" si="7"/>
        <v>0</v>
      </c>
    </row>
    <row r="113" spans="1:17" s="558" customFormat="1" ht="20.25" customHeight="1" x14ac:dyDescent="0.25">
      <c r="A113" s="619" t="str">
        <f>'FN_priloga 1'!$B$1</f>
        <v>EKONOMSKA ŠOLA MURSKA SOBOTA, NORŠINSKA ULICA 13, 9000 MURSKA SOBOTA</v>
      </c>
      <c r="B113" s="616"/>
      <c r="C113" s="613"/>
      <c r="D113" s="559"/>
      <c r="E113" s="560"/>
      <c r="F113" s="559"/>
      <c r="G113" s="559"/>
      <c r="H113" s="559"/>
      <c r="I113" s="559"/>
      <c r="J113" s="559"/>
      <c r="K113" s="561">
        <f t="shared" si="4"/>
        <v>0</v>
      </c>
      <c r="L113" s="559"/>
      <c r="M113" s="559"/>
      <c r="N113" s="561">
        <f t="shared" si="5"/>
        <v>0</v>
      </c>
      <c r="O113" s="561">
        <f t="shared" si="6"/>
        <v>0</v>
      </c>
      <c r="P113" s="559"/>
      <c r="Q113" s="562">
        <f t="shared" si="7"/>
        <v>0</v>
      </c>
    </row>
    <row r="114" spans="1:17" s="558" customFormat="1" ht="20.25" customHeight="1" x14ac:dyDescent="0.25">
      <c r="A114" s="619" t="str">
        <f>'FN_priloga 1'!$B$1</f>
        <v>EKONOMSKA ŠOLA MURSKA SOBOTA, NORŠINSKA ULICA 13, 9000 MURSKA SOBOTA</v>
      </c>
      <c r="B114" s="616"/>
      <c r="C114" s="613"/>
      <c r="D114" s="559"/>
      <c r="E114" s="560"/>
      <c r="F114" s="559"/>
      <c r="G114" s="559"/>
      <c r="H114" s="559"/>
      <c r="I114" s="559"/>
      <c r="J114" s="559"/>
      <c r="K114" s="561">
        <f t="shared" si="4"/>
        <v>0</v>
      </c>
      <c r="L114" s="559"/>
      <c r="M114" s="559"/>
      <c r="N114" s="561">
        <f t="shared" si="5"/>
        <v>0</v>
      </c>
      <c r="O114" s="561">
        <f t="shared" si="6"/>
        <v>0</v>
      </c>
      <c r="P114" s="559"/>
      <c r="Q114" s="562">
        <f t="shared" si="7"/>
        <v>0</v>
      </c>
    </row>
    <row r="115" spans="1:17" s="558" customFormat="1" ht="20.25" customHeight="1" x14ac:dyDescent="0.25">
      <c r="A115" s="619" t="str">
        <f>'FN_priloga 1'!$B$1</f>
        <v>EKONOMSKA ŠOLA MURSKA SOBOTA, NORŠINSKA ULICA 13, 9000 MURSKA SOBOTA</v>
      </c>
      <c r="B115" s="616"/>
      <c r="C115" s="613"/>
      <c r="D115" s="559"/>
      <c r="E115" s="560"/>
      <c r="F115" s="559"/>
      <c r="G115" s="559"/>
      <c r="H115" s="559"/>
      <c r="I115" s="559"/>
      <c r="J115" s="559"/>
      <c r="K115" s="561">
        <f t="shared" si="4"/>
        <v>0</v>
      </c>
      <c r="L115" s="559"/>
      <c r="M115" s="559"/>
      <c r="N115" s="561">
        <f t="shared" si="5"/>
        <v>0</v>
      </c>
      <c r="O115" s="561">
        <f t="shared" si="6"/>
        <v>0</v>
      </c>
      <c r="P115" s="559"/>
      <c r="Q115" s="562">
        <f t="shared" si="7"/>
        <v>0</v>
      </c>
    </row>
    <row r="116" spans="1:17" s="558" customFormat="1" ht="20.25" customHeight="1" x14ac:dyDescent="0.25">
      <c r="A116" s="619" t="str">
        <f>'FN_priloga 1'!$B$1</f>
        <v>EKONOMSKA ŠOLA MURSKA SOBOTA, NORŠINSKA ULICA 13, 9000 MURSKA SOBOTA</v>
      </c>
      <c r="B116" s="616"/>
      <c r="C116" s="613"/>
      <c r="D116" s="559"/>
      <c r="E116" s="560"/>
      <c r="F116" s="559"/>
      <c r="G116" s="559"/>
      <c r="H116" s="559"/>
      <c r="I116" s="559"/>
      <c r="J116" s="559"/>
      <c r="K116" s="561">
        <f t="shared" si="4"/>
        <v>0</v>
      </c>
      <c r="L116" s="559"/>
      <c r="M116" s="559"/>
      <c r="N116" s="561">
        <f t="shared" si="5"/>
        <v>0</v>
      </c>
      <c r="O116" s="561">
        <f t="shared" si="6"/>
        <v>0</v>
      </c>
      <c r="P116" s="559"/>
      <c r="Q116" s="562">
        <f t="shared" si="7"/>
        <v>0</v>
      </c>
    </row>
    <row r="117" spans="1:17" s="558" customFormat="1" ht="20.25" customHeight="1" x14ac:dyDescent="0.25">
      <c r="A117" s="619" t="str">
        <f>'FN_priloga 1'!$B$1</f>
        <v>EKONOMSKA ŠOLA MURSKA SOBOTA, NORŠINSKA ULICA 13, 9000 MURSKA SOBOTA</v>
      </c>
      <c r="B117" s="616"/>
      <c r="C117" s="613"/>
      <c r="D117" s="559"/>
      <c r="E117" s="560"/>
      <c r="F117" s="559"/>
      <c r="G117" s="559"/>
      <c r="H117" s="559"/>
      <c r="I117" s="559"/>
      <c r="J117" s="559"/>
      <c r="K117" s="561">
        <f t="shared" si="4"/>
        <v>0</v>
      </c>
      <c r="L117" s="559"/>
      <c r="M117" s="559"/>
      <c r="N117" s="561">
        <f t="shared" si="5"/>
        <v>0</v>
      </c>
      <c r="O117" s="561">
        <f t="shared" si="6"/>
        <v>0</v>
      </c>
      <c r="P117" s="559"/>
      <c r="Q117" s="562">
        <f t="shared" si="7"/>
        <v>0</v>
      </c>
    </row>
    <row r="118" spans="1:17" s="558" customFormat="1" ht="20.25" customHeight="1" x14ac:dyDescent="0.25">
      <c r="A118" s="619" t="str">
        <f>'FN_priloga 1'!$B$1</f>
        <v>EKONOMSKA ŠOLA MURSKA SOBOTA, NORŠINSKA ULICA 13, 9000 MURSKA SOBOTA</v>
      </c>
      <c r="B118" s="616"/>
      <c r="C118" s="613"/>
      <c r="D118" s="559"/>
      <c r="E118" s="560"/>
      <c r="F118" s="559"/>
      <c r="G118" s="559"/>
      <c r="H118" s="559"/>
      <c r="I118" s="559"/>
      <c r="J118" s="559"/>
      <c r="K118" s="561">
        <f t="shared" si="4"/>
        <v>0</v>
      </c>
      <c r="L118" s="559"/>
      <c r="M118" s="559"/>
      <c r="N118" s="561">
        <f t="shared" si="5"/>
        <v>0</v>
      </c>
      <c r="O118" s="561">
        <f t="shared" si="6"/>
        <v>0</v>
      </c>
      <c r="P118" s="559"/>
      <c r="Q118" s="562">
        <f t="shared" si="7"/>
        <v>0</v>
      </c>
    </row>
    <row r="119" spans="1:17" s="558" customFormat="1" ht="20.25" customHeight="1" x14ac:dyDescent="0.25">
      <c r="A119" s="619" t="str">
        <f>'FN_priloga 1'!$B$1</f>
        <v>EKONOMSKA ŠOLA MURSKA SOBOTA, NORŠINSKA ULICA 13, 9000 MURSKA SOBOTA</v>
      </c>
      <c r="B119" s="616"/>
      <c r="C119" s="613"/>
      <c r="D119" s="559"/>
      <c r="E119" s="560"/>
      <c r="F119" s="559"/>
      <c r="G119" s="559"/>
      <c r="H119" s="559"/>
      <c r="I119" s="559"/>
      <c r="J119" s="559"/>
      <c r="K119" s="561">
        <f t="shared" si="4"/>
        <v>0</v>
      </c>
      <c r="L119" s="559"/>
      <c r="M119" s="559"/>
      <c r="N119" s="561">
        <f t="shared" si="5"/>
        <v>0</v>
      </c>
      <c r="O119" s="561">
        <f t="shared" si="6"/>
        <v>0</v>
      </c>
      <c r="P119" s="559"/>
      <c r="Q119" s="562">
        <f t="shared" si="7"/>
        <v>0</v>
      </c>
    </row>
    <row r="120" spans="1:17" s="558" customFormat="1" ht="20.25" customHeight="1" x14ac:dyDescent="0.25">
      <c r="A120" s="619" t="str">
        <f>'FN_priloga 1'!$B$1</f>
        <v>EKONOMSKA ŠOLA MURSKA SOBOTA, NORŠINSKA ULICA 13, 9000 MURSKA SOBOTA</v>
      </c>
      <c r="B120" s="616"/>
      <c r="C120" s="613"/>
      <c r="D120" s="559"/>
      <c r="E120" s="560"/>
      <c r="F120" s="559"/>
      <c r="G120" s="559"/>
      <c r="H120" s="559"/>
      <c r="I120" s="559"/>
      <c r="J120" s="559"/>
      <c r="K120" s="561">
        <f t="shared" si="4"/>
        <v>0</v>
      </c>
      <c r="L120" s="559"/>
      <c r="M120" s="559"/>
      <c r="N120" s="561">
        <f t="shared" si="5"/>
        <v>0</v>
      </c>
      <c r="O120" s="561">
        <f t="shared" si="6"/>
        <v>0</v>
      </c>
      <c r="P120" s="559"/>
      <c r="Q120" s="562">
        <f t="shared" si="7"/>
        <v>0</v>
      </c>
    </row>
    <row r="121" spans="1:17" s="558" customFormat="1" ht="20.25" customHeight="1" x14ac:dyDescent="0.25">
      <c r="A121" s="619" t="str">
        <f>'FN_priloga 1'!$B$1</f>
        <v>EKONOMSKA ŠOLA MURSKA SOBOTA, NORŠINSKA ULICA 13, 9000 MURSKA SOBOTA</v>
      </c>
      <c r="B121" s="616"/>
      <c r="C121" s="613"/>
      <c r="D121" s="559"/>
      <c r="E121" s="560"/>
      <c r="F121" s="559"/>
      <c r="G121" s="559"/>
      <c r="H121" s="559"/>
      <c r="I121" s="559"/>
      <c r="J121" s="559"/>
      <c r="K121" s="561">
        <f t="shared" si="4"/>
        <v>0</v>
      </c>
      <c r="L121" s="559"/>
      <c r="M121" s="559"/>
      <c r="N121" s="561">
        <f t="shared" si="5"/>
        <v>0</v>
      </c>
      <c r="O121" s="561">
        <f t="shared" si="6"/>
        <v>0</v>
      </c>
      <c r="P121" s="559"/>
      <c r="Q121" s="562">
        <f t="shared" si="7"/>
        <v>0</v>
      </c>
    </row>
    <row r="122" spans="1:17" s="558" customFormat="1" ht="20.25" customHeight="1" x14ac:dyDescent="0.25">
      <c r="A122" s="619" t="str">
        <f>'FN_priloga 1'!$B$1</f>
        <v>EKONOMSKA ŠOLA MURSKA SOBOTA, NORŠINSKA ULICA 13, 9000 MURSKA SOBOTA</v>
      </c>
      <c r="B122" s="616"/>
      <c r="C122" s="613"/>
      <c r="D122" s="559"/>
      <c r="E122" s="560"/>
      <c r="F122" s="559"/>
      <c r="G122" s="559"/>
      <c r="H122" s="559"/>
      <c r="I122" s="559"/>
      <c r="J122" s="559"/>
      <c r="K122" s="561">
        <f t="shared" si="4"/>
        <v>0</v>
      </c>
      <c r="L122" s="559"/>
      <c r="M122" s="559"/>
      <c r="N122" s="561">
        <f t="shared" si="5"/>
        <v>0</v>
      </c>
      <c r="O122" s="561">
        <f t="shared" si="6"/>
        <v>0</v>
      </c>
      <c r="P122" s="559"/>
      <c r="Q122" s="562">
        <f t="shared" si="7"/>
        <v>0</v>
      </c>
    </row>
    <row r="123" spans="1:17" s="558" customFormat="1" ht="20.25" customHeight="1" x14ac:dyDescent="0.25">
      <c r="A123" s="619" t="str">
        <f>'FN_priloga 1'!$B$1</f>
        <v>EKONOMSKA ŠOLA MURSKA SOBOTA, NORŠINSKA ULICA 13, 9000 MURSKA SOBOTA</v>
      </c>
      <c r="B123" s="616"/>
      <c r="C123" s="613"/>
      <c r="D123" s="559"/>
      <c r="E123" s="560"/>
      <c r="F123" s="559"/>
      <c r="G123" s="559"/>
      <c r="H123" s="559"/>
      <c r="I123" s="559"/>
      <c r="J123" s="559"/>
      <c r="K123" s="561">
        <f t="shared" si="4"/>
        <v>0</v>
      </c>
      <c r="L123" s="559"/>
      <c r="M123" s="559"/>
      <c r="N123" s="561">
        <f t="shared" si="5"/>
        <v>0</v>
      </c>
      <c r="O123" s="561">
        <f t="shared" si="6"/>
        <v>0</v>
      </c>
      <c r="P123" s="559"/>
      <c r="Q123" s="562">
        <f t="shared" si="7"/>
        <v>0</v>
      </c>
    </row>
    <row r="124" spans="1:17" s="558" customFormat="1" ht="20.25" customHeight="1" x14ac:dyDescent="0.25">
      <c r="A124" s="619" t="str">
        <f>'FN_priloga 1'!$B$1</f>
        <v>EKONOMSKA ŠOLA MURSKA SOBOTA, NORŠINSKA ULICA 13, 9000 MURSKA SOBOTA</v>
      </c>
      <c r="B124" s="616"/>
      <c r="C124" s="613"/>
      <c r="D124" s="559"/>
      <c r="E124" s="560"/>
      <c r="F124" s="559"/>
      <c r="G124" s="559"/>
      <c r="H124" s="559"/>
      <c r="I124" s="559"/>
      <c r="J124" s="559"/>
      <c r="K124" s="561">
        <f t="shared" si="4"/>
        <v>0</v>
      </c>
      <c r="L124" s="559"/>
      <c r="M124" s="559"/>
      <c r="N124" s="561">
        <f t="shared" si="5"/>
        <v>0</v>
      </c>
      <c r="O124" s="561">
        <f t="shared" si="6"/>
        <v>0</v>
      </c>
      <c r="P124" s="559"/>
      <c r="Q124" s="562">
        <f t="shared" si="7"/>
        <v>0</v>
      </c>
    </row>
    <row r="125" spans="1:17" s="558" customFormat="1" ht="20.25" customHeight="1" x14ac:dyDescent="0.25">
      <c r="A125" s="619" t="str">
        <f>'FN_priloga 1'!$B$1</f>
        <v>EKONOMSKA ŠOLA MURSKA SOBOTA, NORŠINSKA ULICA 13, 9000 MURSKA SOBOTA</v>
      </c>
      <c r="B125" s="616"/>
      <c r="C125" s="613"/>
      <c r="D125" s="559"/>
      <c r="E125" s="560"/>
      <c r="F125" s="559"/>
      <c r="G125" s="559"/>
      <c r="H125" s="559"/>
      <c r="I125" s="559"/>
      <c r="J125" s="559"/>
      <c r="K125" s="561">
        <f t="shared" si="4"/>
        <v>0</v>
      </c>
      <c r="L125" s="559"/>
      <c r="M125" s="559"/>
      <c r="N125" s="561">
        <f t="shared" si="5"/>
        <v>0</v>
      </c>
      <c r="O125" s="561">
        <f t="shared" si="6"/>
        <v>0</v>
      </c>
      <c r="P125" s="559"/>
      <c r="Q125" s="562">
        <f t="shared" si="7"/>
        <v>0</v>
      </c>
    </row>
    <row r="126" spans="1:17" s="558" customFormat="1" ht="20.25" customHeight="1" x14ac:dyDescent="0.25">
      <c r="A126" s="619" t="str">
        <f>'FN_priloga 1'!$B$1</f>
        <v>EKONOMSKA ŠOLA MURSKA SOBOTA, NORŠINSKA ULICA 13, 9000 MURSKA SOBOTA</v>
      </c>
      <c r="B126" s="616"/>
      <c r="C126" s="613"/>
      <c r="D126" s="559"/>
      <c r="E126" s="560"/>
      <c r="F126" s="559"/>
      <c r="G126" s="559"/>
      <c r="H126" s="559"/>
      <c r="I126" s="559"/>
      <c r="J126" s="559"/>
      <c r="K126" s="561">
        <f t="shared" si="4"/>
        <v>0</v>
      </c>
      <c r="L126" s="559"/>
      <c r="M126" s="559"/>
      <c r="N126" s="561">
        <f t="shared" si="5"/>
        <v>0</v>
      </c>
      <c r="O126" s="561">
        <f t="shared" si="6"/>
        <v>0</v>
      </c>
      <c r="P126" s="559"/>
      <c r="Q126" s="562">
        <f t="shared" si="7"/>
        <v>0</v>
      </c>
    </row>
    <row r="127" spans="1:17" s="558" customFormat="1" ht="20.25" customHeight="1" x14ac:dyDescent="0.25">
      <c r="A127" s="619" t="str">
        <f>'FN_priloga 1'!$B$1</f>
        <v>EKONOMSKA ŠOLA MURSKA SOBOTA, NORŠINSKA ULICA 13, 9000 MURSKA SOBOTA</v>
      </c>
      <c r="B127" s="616"/>
      <c r="C127" s="613"/>
      <c r="D127" s="559"/>
      <c r="E127" s="560"/>
      <c r="F127" s="559"/>
      <c r="G127" s="559"/>
      <c r="H127" s="559"/>
      <c r="I127" s="559"/>
      <c r="J127" s="559"/>
      <c r="K127" s="561">
        <f t="shared" si="4"/>
        <v>0</v>
      </c>
      <c r="L127" s="559"/>
      <c r="M127" s="559"/>
      <c r="N127" s="561">
        <f t="shared" si="5"/>
        <v>0</v>
      </c>
      <c r="O127" s="561">
        <f t="shared" si="6"/>
        <v>0</v>
      </c>
      <c r="P127" s="559"/>
      <c r="Q127" s="562">
        <f t="shared" si="7"/>
        <v>0</v>
      </c>
    </row>
    <row r="128" spans="1:17" s="558" customFormat="1" ht="20.25" customHeight="1" x14ac:dyDescent="0.25">
      <c r="A128" s="619" t="str">
        <f>'FN_priloga 1'!$B$1</f>
        <v>EKONOMSKA ŠOLA MURSKA SOBOTA, NORŠINSKA ULICA 13, 9000 MURSKA SOBOTA</v>
      </c>
      <c r="B128" s="616"/>
      <c r="C128" s="613"/>
      <c r="D128" s="559"/>
      <c r="E128" s="560"/>
      <c r="F128" s="559"/>
      <c r="G128" s="559"/>
      <c r="H128" s="559"/>
      <c r="I128" s="559"/>
      <c r="J128" s="559"/>
      <c r="K128" s="561">
        <f t="shared" si="4"/>
        <v>0</v>
      </c>
      <c r="L128" s="559"/>
      <c r="M128" s="559"/>
      <c r="N128" s="561">
        <f t="shared" si="5"/>
        <v>0</v>
      </c>
      <c r="O128" s="561">
        <f t="shared" si="6"/>
        <v>0</v>
      </c>
      <c r="P128" s="559"/>
      <c r="Q128" s="562">
        <f t="shared" si="7"/>
        <v>0</v>
      </c>
    </row>
    <row r="129" spans="1:17" s="558" customFormat="1" ht="20.25" customHeight="1" x14ac:dyDescent="0.25">
      <c r="A129" s="619" t="str">
        <f>'FN_priloga 1'!$B$1</f>
        <v>EKONOMSKA ŠOLA MURSKA SOBOTA, NORŠINSKA ULICA 13, 9000 MURSKA SOBOTA</v>
      </c>
      <c r="B129" s="616"/>
      <c r="C129" s="613"/>
      <c r="D129" s="559"/>
      <c r="E129" s="560"/>
      <c r="F129" s="559"/>
      <c r="G129" s="559"/>
      <c r="H129" s="559"/>
      <c r="I129" s="559"/>
      <c r="J129" s="559"/>
      <c r="K129" s="561">
        <f t="shared" si="4"/>
        <v>0</v>
      </c>
      <c r="L129" s="559"/>
      <c r="M129" s="559"/>
      <c r="N129" s="561">
        <f t="shared" si="5"/>
        <v>0</v>
      </c>
      <c r="O129" s="561">
        <f t="shared" si="6"/>
        <v>0</v>
      </c>
      <c r="P129" s="559"/>
      <c r="Q129" s="562">
        <f t="shared" si="7"/>
        <v>0</v>
      </c>
    </row>
    <row r="130" spans="1:17" s="558" customFormat="1" ht="20.25" customHeight="1" x14ac:dyDescent="0.25">
      <c r="A130" s="619" t="str">
        <f>'FN_priloga 1'!$B$1</f>
        <v>EKONOMSKA ŠOLA MURSKA SOBOTA, NORŠINSKA ULICA 13, 9000 MURSKA SOBOTA</v>
      </c>
      <c r="B130" s="616"/>
      <c r="C130" s="613"/>
      <c r="D130" s="559"/>
      <c r="E130" s="560"/>
      <c r="F130" s="559"/>
      <c r="G130" s="559"/>
      <c r="H130" s="559"/>
      <c r="I130" s="559"/>
      <c r="J130" s="559"/>
      <c r="K130" s="561">
        <f t="shared" si="4"/>
        <v>0</v>
      </c>
      <c r="L130" s="559"/>
      <c r="M130" s="559"/>
      <c r="N130" s="561">
        <f t="shared" si="5"/>
        <v>0</v>
      </c>
      <c r="O130" s="561">
        <f t="shared" si="6"/>
        <v>0</v>
      </c>
      <c r="P130" s="559"/>
      <c r="Q130" s="562">
        <f t="shared" si="7"/>
        <v>0</v>
      </c>
    </row>
    <row r="131" spans="1:17" s="558" customFormat="1" ht="20.25" customHeight="1" x14ac:dyDescent="0.25">
      <c r="A131" s="619" t="str">
        <f>'FN_priloga 1'!$B$1</f>
        <v>EKONOMSKA ŠOLA MURSKA SOBOTA, NORŠINSKA ULICA 13, 9000 MURSKA SOBOTA</v>
      </c>
      <c r="B131" s="616"/>
      <c r="C131" s="613"/>
      <c r="D131" s="559"/>
      <c r="E131" s="560"/>
      <c r="F131" s="559"/>
      <c r="G131" s="559"/>
      <c r="H131" s="559"/>
      <c r="I131" s="559"/>
      <c r="J131" s="559"/>
      <c r="K131" s="561">
        <f t="shared" si="4"/>
        <v>0</v>
      </c>
      <c r="L131" s="559"/>
      <c r="M131" s="559"/>
      <c r="N131" s="561">
        <f t="shared" si="5"/>
        <v>0</v>
      </c>
      <c r="O131" s="561">
        <f t="shared" si="6"/>
        <v>0</v>
      </c>
      <c r="P131" s="559"/>
      <c r="Q131" s="562">
        <f t="shared" si="7"/>
        <v>0</v>
      </c>
    </row>
    <row r="132" spans="1:17" s="558" customFormat="1" ht="20.25" customHeight="1" x14ac:dyDescent="0.25">
      <c r="A132" s="619" t="str">
        <f>'FN_priloga 1'!$B$1</f>
        <v>EKONOMSKA ŠOLA MURSKA SOBOTA, NORŠINSKA ULICA 13, 9000 MURSKA SOBOTA</v>
      </c>
      <c r="B132" s="616"/>
      <c r="C132" s="613"/>
      <c r="D132" s="559"/>
      <c r="E132" s="560"/>
      <c r="F132" s="559"/>
      <c r="G132" s="559"/>
      <c r="H132" s="559"/>
      <c r="I132" s="559"/>
      <c r="J132" s="559"/>
      <c r="K132" s="561">
        <f t="shared" si="4"/>
        <v>0</v>
      </c>
      <c r="L132" s="559"/>
      <c r="M132" s="559"/>
      <c r="N132" s="561">
        <f t="shared" si="5"/>
        <v>0</v>
      </c>
      <c r="O132" s="561">
        <f t="shared" si="6"/>
        <v>0</v>
      </c>
      <c r="P132" s="559"/>
      <c r="Q132" s="562">
        <f t="shared" si="7"/>
        <v>0</v>
      </c>
    </row>
    <row r="133" spans="1:17" s="558" customFormat="1" ht="20.25" customHeight="1" x14ac:dyDescent="0.25">
      <c r="A133" s="619" t="str">
        <f>'FN_priloga 1'!$B$1</f>
        <v>EKONOMSKA ŠOLA MURSKA SOBOTA, NORŠINSKA ULICA 13, 9000 MURSKA SOBOTA</v>
      </c>
      <c r="B133" s="616"/>
      <c r="C133" s="613"/>
      <c r="D133" s="559"/>
      <c r="E133" s="560"/>
      <c r="F133" s="559"/>
      <c r="G133" s="559"/>
      <c r="H133" s="559"/>
      <c r="I133" s="559"/>
      <c r="J133" s="559"/>
      <c r="K133" s="561">
        <f t="shared" si="4"/>
        <v>0</v>
      </c>
      <c r="L133" s="559"/>
      <c r="M133" s="559"/>
      <c r="N133" s="561">
        <f t="shared" si="5"/>
        <v>0</v>
      </c>
      <c r="O133" s="561">
        <f t="shared" si="6"/>
        <v>0</v>
      </c>
      <c r="P133" s="559"/>
      <c r="Q133" s="562">
        <f t="shared" si="7"/>
        <v>0</v>
      </c>
    </row>
    <row r="134" spans="1:17" s="558" customFormat="1" ht="20.25" customHeight="1" x14ac:dyDescent="0.25">
      <c r="A134" s="619" t="str">
        <f>'FN_priloga 1'!$B$1</f>
        <v>EKONOMSKA ŠOLA MURSKA SOBOTA, NORŠINSKA ULICA 13, 9000 MURSKA SOBOTA</v>
      </c>
      <c r="B134" s="616"/>
      <c r="C134" s="613"/>
      <c r="D134" s="559"/>
      <c r="E134" s="560"/>
      <c r="F134" s="559"/>
      <c r="G134" s="559"/>
      <c r="H134" s="559"/>
      <c r="I134" s="559"/>
      <c r="J134" s="559"/>
      <c r="K134" s="561">
        <f t="shared" ref="K134:K197" si="8">SUM(H134:J134)</f>
        <v>0</v>
      </c>
      <c r="L134" s="559"/>
      <c r="M134" s="559"/>
      <c r="N134" s="561">
        <f t="shared" ref="N134:N197" si="9">SUM(L134:M134)</f>
        <v>0</v>
      </c>
      <c r="O134" s="561">
        <f t="shared" ref="O134:O197" si="10">G134+K134+N134</f>
        <v>0</v>
      </c>
      <c r="P134" s="559"/>
      <c r="Q134" s="562">
        <f t="shared" ref="Q134:Q197" si="11">O134+P134</f>
        <v>0</v>
      </c>
    </row>
    <row r="135" spans="1:17" s="558" customFormat="1" ht="20.25" customHeight="1" x14ac:dyDescent="0.25">
      <c r="A135" s="619" t="str">
        <f>'FN_priloga 1'!$B$1</f>
        <v>EKONOMSKA ŠOLA MURSKA SOBOTA, NORŠINSKA ULICA 13, 9000 MURSKA SOBOTA</v>
      </c>
      <c r="B135" s="616"/>
      <c r="C135" s="613"/>
      <c r="D135" s="559"/>
      <c r="E135" s="560"/>
      <c r="F135" s="559"/>
      <c r="G135" s="559"/>
      <c r="H135" s="559"/>
      <c r="I135" s="559"/>
      <c r="J135" s="559"/>
      <c r="K135" s="561">
        <f t="shared" si="8"/>
        <v>0</v>
      </c>
      <c r="L135" s="559"/>
      <c r="M135" s="559"/>
      <c r="N135" s="561">
        <f t="shared" si="9"/>
        <v>0</v>
      </c>
      <c r="O135" s="561">
        <f t="shared" si="10"/>
        <v>0</v>
      </c>
      <c r="P135" s="559"/>
      <c r="Q135" s="562">
        <f t="shared" si="11"/>
        <v>0</v>
      </c>
    </row>
    <row r="136" spans="1:17" s="558" customFormat="1" ht="20.25" customHeight="1" x14ac:dyDescent="0.25">
      <c r="A136" s="619" t="str">
        <f>'FN_priloga 1'!$B$1</f>
        <v>EKONOMSKA ŠOLA MURSKA SOBOTA, NORŠINSKA ULICA 13, 9000 MURSKA SOBOTA</v>
      </c>
      <c r="B136" s="616"/>
      <c r="C136" s="613"/>
      <c r="D136" s="559"/>
      <c r="E136" s="560"/>
      <c r="F136" s="559"/>
      <c r="G136" s="559"/>
      <c r="H136" s="559"/>
      <c r="I136" s="559"/>
      <c r="J136" s="559"/>
      <c r="K136" s="561">
        <f t="shared" si="8"/>
        <v>0</v>
      </c>
      <c r="L136" s="559"/>
      <c r="M136" s="559"/>
      <c r="N136" s="561">
        <f t="shared" si="9"/>
        <v>0</v>
      </c>
      <c r="O136" s="561">
        <f t="shared" si="10"/>
        <v>0</v>
      </c>
      <c r="P136" s="559"/>
      <c r="Q136" s="562">
        <f t="shared" si="11"/>
        <v>0</v>
      </c>
    </row>
    <row r="137" spans="1:17" s="558" customFormat="1" ht="20.25" customHeight="1" x14ac:dyDescent="0.25">
      <c r="A137" s="619" t="str">
        <f>'FN_priloga 1'!$B$1</f>
        <v>EKONOMSKA ŠOLA MURSKA SOBOTA, NORŠINSKA ULICA 13, 9000 MURSKA SOBOTA</v>
      </c>
      <c r="B137" s="616"/>
      <c r="C137" s="613"/>
      <c r="D137" s="559"/>
      <c r="E137" s="560"/>
      <c r="F137" s="559"/>
      <c r="G137" s="559"/>
      <c r="H137" s="559"/>
      <c r="I137" s="559"/>
      <c r="J137" s="559"/>
      <c r="K137" s="561">
        <f t="shared" si="8"/>
        <v>0</v>
      </c>
      <c r="L137" s="559"/>
      <c r="M137" s="559"/>
      <c r="N137" s="561">
        <f t="shared" si="9"/>
        <v>0</v>
      </c>
      <c r="O137" s="561">
        <f t="shared" si="10"/>
        <v>0</v>
      </c>
      <c r="P137" s="559"/>
      <c r="Q137" s="562">
        <f t="shared" si="11"/>
        <v>0</v>
      </c>
    </row>
    <row r="138" spans="1:17" s="558" customFormat="1" ht="20.25" customHeight="1" x14ac:dyDescent="0.25">
      <c r="A138" s="619" t="str">
        <f>'FN_priloga 1'!$B$1</f>
        <v>EKONOMSKA ŠOLA MURSKA SOBOTA, NORŠINSKA ULICA 13, 9000 MURSKA SOBOTA</v>
      </c>
      <c r="B138" s="616"/>
      <c r="C138" s="613"/>
      <c r="D138" s="559"/>
      <c r="E138" s="560"/>
      <c r="F138" s="559"/>
      <c r="G138" s="559"/>
      <c r="H138" s="559"/>
      <c r="I138" s="559"/>
      <c r="J138" s="559"/>
      <c r="K138" s="561">
        <f t="shared" si="8"/>
        <v>0</v>
      </c>
      <c r="L138" s="559"/>
      <c r="M138" s="559"/>
      <c r="N138" s="561">
        <f t="shared" si="9"/>
        <v>0</v>
      </c>
      <c r="O138" s="561">
        <f t="shared" si="10"/>
        <v>0</v>
      </c>
      <c r="P138" s="559"/>
      <c r="Q138" s="562">
        <f t="shared" si="11"/>
        <v>0</v>
      </c>
    </row>
    <row r="139" spans="1:17" s="558" customFormat="1" ht="20.25" customHeight="1" x14ac:dyDescent="0.25">
      <c r="A139" s="619" t="str">
        <f>'FN_priloga 1'!$B$1</f>
        <v>EKONOMSKA ŠOLA MURSKA SOBOTA, NORŠINSKA ULICA 13, 9000 MURSKA SOBOTA</v>
      </c>
      <c r="B139" s="616"/>
      <c r="C139" s="613"/>
      <c r="D139" s="559"/>
      <c r="E139" s="560"/>
      <c r="F139" s="559"/>
      <c r="G139" s="559"/>
      <c r="H139" s="559"/>
      <c r="I139" s="559"/>
      <c r="J139" s="559"/>
      <c r="K139" s="561">
        <f t="shared" si="8"/>
        <v>0</v>
      </c>
      <c r="L139" s="559"/>
      <c r="M139" s="559"/>
      <c r="N139" s="561">
        <f t="shared" si="9"/>
        <v>0</v>
      </c>
      <c r="O139" s="561">
        <f t="shared" si="10"/>
        <v>0</v>
      </c>
      <c r="P139" s="559"/>
      <c r="Q139" s="562">
        <f t="shared" si="11"/>
        <v>0</v>
      </c>
    </row>
    <row r="140" spans="1:17" s="558" customFormat="1" ht="20.25" customHeight="1" x14ac:dyDescent="0.25">
      <c r="A140" s="619" t="str">
        <f>'FN_priloga 1'!$B$1</f>
        <v>EKONOMSKA ŠOLA MURSKA SOBOTA, NORŠINSKA ULICA 13, 9000 MURSKA SOBOTA</v>
      </c>
      <c r="B140" s="616"/>
      <c r="C140" s="613"/>
      <c r="D140" s="559"/>
      <c r="E140" s="560"/>
      <c r="F140" s="559"/>
      <c r="G140" s="559"/>
      <c r="H140" s="559"/>
      <c r="I140" s="559"/>
      <c r="J140" s="559"/>
      <c r="K140" s="561">
        <f t="shared" si="8"/>
        <v>0</v>
      </c>
      <c r="L140" s="559"/>
      <c r="M140" s="559"/>
      <c r="N140" s="561">
        <f t="shared" si="9"/>
        <v>0</v>
      </c>
      <c r="O140" s="561">
        <f t="shared" si="10"/>
        <v>0</v>
      </c>
      <c r="P140" s="559"/>
      <c r="Q140" s="562">
        <f t="shared" si="11"/>
        <v>0</v>
      </c>
    </row>
    <row r="141" spans="1:17" s="558" customFormat="1" ht="20.25" customHeight="1" x14ac:dyDescent="0.25">
      <c r="A141" s="619" t="str">
        <f>'FN_priloga 1'!$B$1</f>
        <v>EKONOMSKA ŠOLA MURSKA SOBOTA, NORŠINSKA ULICA 13, 9000 MURSKA SOBOTA</v>
      </c>
      <c r="B141" s="616"/>
      <c r="C141" s="613"/>
      <c r="D141" s="559"/>
      <c r="E141" s="560"/>
      <c r="F141" s="559"/>
      <c r="G141" s="559"/>
      <c r="H141" s="559"/>
      <c r="I141" s="559"/>
      <c r="J141" s="559"/>
      <c r="K141" s="561">
        <f t="shared" si="8"/>
        <v>0</v>
      </c>
      <c r="L141" s="559"/>
      <c r="M141" s="559"/>
      <c r="N141" s="561">
        <f t="shared" si="9"/>
        <v>0</v>
      </c>
      <c r="O141" s="561">
        <f t="shared" si="10"/>
        <v>0</v>
      </c>
      <c r="P141" s="559"/>
      <c r="Q141" s="562">
        <f t="shared" si="11"/>
        <v>0</v>
      </c>
    </row>
    <row r="142" spans="1:17" s="558" customFormat="1" ht="20.25" customHeight="1" x14ac:dyDescent="0.25">
      <c r="A142" s="619" t="str">
        <f>'FN_priloga 1'!$B$1</f>
        <v>EKONOMSKA ŠOLA MURSKA SOBOTA, NORŠINSKA ULICA 13, 9000 MURSKA SOBOTA</v>
      </c>
      <c r="B142" s="616"/>
      <c r="C142" s="613"/>
      <c r="D142" s="559"/>
      <c r="E142" s="560"/>
      <c r="F142" s="559"/>
      <c r="G142" s="559"/>
      <c r="H142" s="559"/>
      <c r="I142" s="559"/>
      <c r="J142" s="559"/>
      <c r="K142" s="561">
        <f t="shared" si="8"/>
        <v>0</v>
      </c>
      <c r="L142" s="559"/>
      <c r="M142" s="559"/>
      <c r="N142" s="561">
        <f t="shared" si="9"/>
        <v>0</v>
      </c>
      <c r="O142" s="561">
        <f t="shared" si="10"/>
        <v>0</v>
      </c>
      <c r="P142" s="559"/>
      <c r="Q142" s="562">
        <f t="shared" si="11"/>
        <v>0</v>
      </c>
    </row>
    <row r="143" spans="1:17" s="558" customFormat="1" ht="20.25" customHeight="1" x14ac:dyDescent="0.25">
      <c r="A143" s="619" t="str">
        <f>'FN_priloga 1'!$B$1</f>
        <v>EKONOMSKA ŠOLA MURSKA SOBOTA, NORŠINSKA ULICA 13, 9000 MURSKA SOBOTA</v>
      </c>
      <c r="B143" s="616"/>
      <c r="C143" s="613"/>
      <c r="D143" s="559"/>
      <c r="E143" s="560"/>
      <c r="F143" s="559"/>
      <c r="G143" s="559"/>
      <c r="H143" s="559"/>
      <c r="I143" s="559"/>
      <c r="J143" s="559"/>
      <c r="K143" s="561">
        <f t="shared" si="8"/>
        <v>0</v>
      </c>
      <c r="L143" s="559"/>
      <c r="M143" s="559"/>
      <c r="N143" s="561">
        <f t="shared" si="9"/>
        <v>0</v>
      </c>
      <c r="O143" s="561">
        <f t="shared" si="10"/>
        <v>0</v>
      </c>
      <c r="P143" s="559"/>
      <c r="Q143" s="562">
        <f t="shared" si="11"/>
        <v>0</v>
      </c>
    </row>
    <row r="144" spans="1:17" s="558" customFormat="1" ht="20.25" customHeight="1" x14ac:dyDescent="0.25">
      <c r="A144" s="619" t="str">
        <f>'FN_priloga 1'!$B$1</f>
        <v>EKONOMSKA ŠOLA MURSKA SOBOTA, NORŠINSKA ULICA 13, 9000 MURSKA SOBOTA</v>
      </c>
      <c r="B144" s="616"/>
      <c r="C144" s="613"/>
      <c r="D144" s="559"/>
      <c r="E144" s="560"/>
      <c r="F144" s="559"/>
      <c r="G144" s="559"/>
      <c r="H144" s="559"/>
      <c r="I144" s="559"/>
      <c r="J144" s="559"/>
      <c r="K144" s="561">
        <f t="shared" si="8"/>
        <v>0</v>
      </c>
      <c r="L144" s="559"/>
      <c r="M144" s="559"/>
      <c r="N144" s="561">
        <f t="shared" si="9"/>
        <v>0</v>
      </c>
      <c r="O144" s="561">
        <f t="shared" si="10"/>
        <v>0</v>
      </c>
      <c r="P144" s="559"/>
      <c r="Q144" s="562">
        <f t="shared" si="11"/>
        <v>0</v>
      </c>
    </row>
    <row r="145" spans="1:17" s="558" customFormat="1" ht="20.25" customHeight="1" x14ac:dyDescent="0.25">
      <c r="A145" s="619" t="str">
        <f>'FN_priloga 1'!$B$1</f>
        <v>EKONOMSKA ŠOLA MURSKA SOBOTA, NORŠINSKA ULICA 13, 9000 MURSKA SOBOTA</v>
      </c>
      <c r="B145" s="616"/>
      <c r="C145" s="613"/>
      <c r="D145" s="559"/>
      <c r="E145" s="560"/>
      <c r="F145" s="559"/>
      <c r="G145" s="559"/>
      <c r="H145" s="559"/>
      <c r="I145" s="559"/>
      <c r="J145" s="559"/>
      <c r="K145" s="561">
        <f t="shared" si="8"/>
        <v>0</v>
      </c>
      <c r="L145" s="559"/>
      <c r="M145" s="559"/>
      <c r="N145" s="561">
        <f t="shared" si="9"/>
        <v>0</v>
      </c>
      <c r="O145" s="561">
        <f t="shared" si="10"/>
        <v>0</v>
      </c>
      <c r="P145" s="559"/>
      <c r="Q145" s="562">
        <f t="shared" si="11"/>
        <v>0</v>
      </c>
    </row>
    <row r="146" spans="1:17" s="558" customFormat="1" ht="20.25" customHeight="1" x14ac:dyDescent="0.25">
      <c r="A146" s="619" t="str">
        <f>'FN_priloga 1'!$B$1</f>
        <v>EKONOMSKA ŠOLA MURSKA SOBOTA, NORŠINSKA ULICA 13, 9000 MURSKA SOBOTA</v>
      </c>
      <c r="B146" s="616"/>
      <c r="C146" s="613"/>
      <c r="D146" s="559"/>
      <c r="E146" s="560"/>
      <c r="F146" s="559"/>
      <c r="G146" s="559"/>
      <c r="H146" s="559"/>
      <c r="I146" s="559"/>
      <c r="J146" s="559"/>
      <c r="K146" s="561">
        <f t="shared" si="8"/>
        <v>0</v>
      </c>
      <c r="L146" s="559"/>
      <c r="M146" s="559"/>
      <c r="N146" s="561">
        <f t="shared" si="9"/>
        <v>0</v>
      </c>
      <c r="O146" s="561">
        <f t="shared" si="10"/>
        <v>0</v>
      </c>
      <c r="P146" s="559"/>
      <c r="Q146" s="562">
        <f t="shared" si="11"/>
        <v>0</v>
      </c>
    </row>
    <row r="147" spans="1:17" s="558" customFormat="1" ht="20.25" customHeight="1" x14ac:dyDescent="0.25">
      <c r="A147" s="619" t="str">
        <f>'FN_priloga 1'!$B$1</f>
        <v>EKONOMSKA ŠOLA MURSKA SOBOTA, NORŠINSKA ULICA 13, 9000 MURSKA SOBOTA</v>
      </c>
      <c r="B147" s="616"/>
      <c r="C147" s="613"/>
      <c r="D147" s="559"/>
      <c r="E147" s="560"/>
      <c r="F147" s="559"/>
      <c r="G147" s="559"/>
      <c r="H147" s="559"/>
      <c r="I147" s="559"/>
      <c r="J147" s="559"/>
      <c r="K147" s="561">
        <f t="shared" si="8"/>
        <v>0</v>
      </c>
      <c r="L147" s="559"/>
      <c r="M147" s="559"/>
      <c r="N147" s="561">
        <f t="shared" si="9"/>
        <v>0</v>
      </c>
      <c r="O147" s="561">
        <f t="shared" si="10"/>
        <v>0</v>
      </c>
      <c r="P147" s="559"/>
      <c r="Q147" s="562">
        <f t="shared" si="11"/>
        <v>0</v>
      </c>
    </row>
    <row r="148" spans="1:17" s="558" customFormat="1" ht="20.25" customHeight="1" x14ac:dyDescent="0.25">
      <c r="A148" s="619" t="str">
        <f>'FN_priloga 1'!$B$1</f>
        <v>EKONOMSKA ŠOLA MURSKA SOBOTA, NORŠINSKA ULICA 13, 9000 MURSKA SOBOTA</v>
      </c>
      <c r="B148" s="616"/>
      <c r="C148" s="613"/>
      <c r="D148" s="559"/>
      <c r="E148" s="560"/>
      <c r="F148" s="559"/>
      <c r="G148" s="559"/>
      <c r="H148" s="559"/>
      <c r="I148" s="559"/>
      <c r="J148" s="559"/>
      <c r="K148" s="561">
        <f t="shared" si="8"/>
        <v>0</v>
      </c>
      <c r="L148" s="559"/>
      <c r="M148" s="559"/>
      <c r="N148" s="561">
        <f t="shared" si="9"/>
        <v>0</v>
      </c>
      <c r="O148" s="561">
        <f t="shared" si="10"/>
        <v>0</v>
      </c>
      <c r="P148" s="559"/>
      <c r="Q148" s="562">
        <f t="shared" si="11"/>
        <v>0</v>
      </c>
    </row>
    <row r="149" spans="1:17" s="558" customFormat="1" ht="20.25" customHeight="1" x14ac:dyDescent="0.25">
      <c r="A149" s="619" t="str">
        <f>'FN_priloga 1'!$B$1</f>
        <v>EKONOMSKA ŠOLA MURSKA SOBOTA, NORŠINSKA ULICA 13, 9000 MURSKA SOBOTA</v>
      </c>
      <c r="B149" s="616"/>
      <c r="C149" s="613"/>
      <c r="D149" s="559"/>
      <c r="E149" s="560"/>
      <c r="F149" s="559"/>
      <c r="G149" s="559"/>
      <c r="H149" s="559"/>
      <c r="I149" s="559"/>
      <c r="J149" s="559"/>
      <c r="K149" s="561">
        <f t="shared" si="8"/>
        <v>0</v>
      </c>
      <c r="L149" s="559"/>
      <c r="M149" s="559"/>
      <c r="N149" s="561">
        <f t="shared" si="9"/>
        <v>0</v>
      </c>
      <c r="O149" s="561">
        <f t="shared" si="10"/>
        <v>0</v>
      </c>
      <c r="P149" s="559"/>
      <c r="Q149" s="562">
        <f t="shared" si="11"/>
        <v>0</v>
      </c>
    </row>
    <row r="150" spans="1:17" s="558" customFormat="1" ht="20.25" customHeight="1" x14ac:dyDescent="0.25">
      <c r="A150" s="619" t="str">
        <f>'FN_priloga 1'!$B$1</f>
        <v>EKONOMSKA ŠOLA MURSKA SOBOTA, NORŠINSKA ULICA 13, 9000 MURSKA SOBOTA</v>
      </c>
      <c r="B150" s="616"/>
      <c r="C150" s="613"/>
      <c r="D150" s="559"/>
      <c r="E150" s="560"/>
      <c r="F150" s="559"/>
      <c r="G150" s="559"/>
      <c r="H150" s="559"/>
      <c r="I150" s="559"/>
      <c r="J150" s="559"/>
      <c r="K150" s="561">
        <f t="shared" si="8"/>
        <v>0</v>
      </c>
      <c r="L150" s="559"/>
      <c r="M150" s="559"/>
      <c r="N150" s="561">
        <f t="shared" si="9"/>
        <v>0</v>
      </c>
      <c r="O150" s="561">
        <f t="shared" si="10"/>
        <v>0</v>
      </c>
      <c r="P150" s="559"/>
      <c r="Q150" s="562">
        <f t="shared" si="11"/>
        <v>0</v>
      </c>
    </row>
    <row r="151" spans="1:17" s="558" customFormat="1" ht="20.25" customHeight="1" x14ac:dyDescent="0.25">
      <c r="A151" s="619" t="str">
        <f>'FN_priloga 1'!$B$1</f>
        <v>EKONOMSKA ŠOLA MURSKA SOBOTA, NORŠINSKA ULICA 13, 9000 MURSKA SOBOTA</v>
      </c>
      <c r="B151" s="616"/>
      <c r="C151" s="613"/>
      <c r="D151" s="559"/>
      <c r="E151" s="560"/>
      <c r="F151" s="559"/>
      <c r="G151" s="559"/>
      <c r="H151" s="559"/>
      <c r="I151" s="559"/>
      <c r="J151" s="559"/>
      <c r="K151" s="561">
        <f t="shared" si="8"/>
        <v>0</v>
      </c>
      <c r="L151" s="559"/>
      <c r="M151" s="559"/>
      <c r="N151" s="561">
        <f t="shared" si="9"/>
        <v>0</v>
      </c>
      <c r="O151" s="561">
        <f t="shared" si="10"/>
        <v>0</v>
      </c>
      <c r="P151" s="559"/>
      <c r="Q151" s="562">
        <f t="shared" si="11"/>
        <v>0</v>
      </c>
    </row>
    <row r="152" spans="1:17" s="558" customFormat="1" ht="20.25" customHeight="1" x14ac:dyDescent="0.25">
      <c r="A152" s="619" t="str">
        <f>'FN_priloga 1'!$B$1</f>
        <v>EKONOMSKA ŠOLA MURSKA SOBOTA, NORŠINSKA ULICA 13, 9000 MURSKA SOBOTA</v>
      </c>
      <c r="B152" s="616"/>
      <c r="C152" s="613"/>
      <c r="D152" s="559"/>
      <c r="E152" s="560"/>
      <c r="F152" s="559"/>
      <c r="G152" s="559"/>
      <c r="H152" s="559"/>
      <c r="I152" s="559"/>
      <c r="J152" s="559"/>
      <c r="K152" s="561">
        <f t="shared" si="8"/>
        <v>0</v>
      </c>
      <c r="L152" s="559"/>
      <c r="M152" s="559"/>
      <c r="N152" s="561">
        <f t="shared" si="9"/>
        <v>0</v>
      </c>
      <c r="O152" s="561">
        <f t="shared" si="10"/>
        <v>0</v>
      </c>
      <c r="P152" s="559"/>
      <c r="Q152" s="562">
        <f t="shared" si="11"/>
        <v>0</v>
      </c>
    </row>
    <row r="153" spans="1:17" s="558" customFormat="1" ht="20.25" customHeight="1" x14ac:dyDescent="0.25">
      <c r="A153" s="619" t="str">
        <f>'FN_priloga 1'!$B$1</f>
        <v>EKONOMSKA ŠOLA MURSKA SOBOTA, NORŠINSKA ULICA 13, 9000 MURSKA SOBOTA</v>
      </c>
      <c r="B153" s="616"/>
      <c r="C153" s="613"/>
      <c r="D153" s="559"/>
      <c r="E153" s="560"/>
      <c r="F153" s="559"/>
      <c r="G153" s="559"/>
      <c r="H153" s="559"/>
      <c r="I153" s="559"/>
      <c r="J153" s="559"/>
      <c r="K153" s="561">
        <f t="shared" si="8"/>
        <v>0</v>
      </c>
      <c r="L153" s="559"/>
      <c r="M153" s="559"/>
      <c r="N153" s="561">
        <f t="shared" si="9"/>
        <v>0</v>
      </c>
      <c r="O153" s="561">
        <f t="shared" si="10"/>
        <v>0</v>
      </c>
      <c r="P153" s="559"/>
      <c r="Q153" s="562">
        <f t="shared" si="11"/>
        <v>0</v>
      </c>
    </row>
    <row r="154" spans="1:17" s="558" customFormat="1" ht="20.25" customHeight="1" x14ac:dyDescent="0.25">
      <c r="A154" s="619" t="str">
        <f>'FN_priloga 1'!$B$1</f>
        <v>EKONOMSKA ŠOLA MURSKA SOBOTA, NORŠINSKA ULICA 13, 9000 MURSKA SOBOTA</v>
      </c>
      <c r="B154" s="616"/>
      <c r="C154" s="613"/>
      <c r="D154" s="559"/>
      <c r="E154" s="560"/>
      <c r="F154" s="559"/>
      <c r="G154" s="559"/>
      <c r="H154" s="559"/>
      <c r="I154" s="559"/>
      <c r="J154" s="559"/>
      <c r="K154" s="561">
        <f t="shared" si="8"/>
        <v>0</v>
      </c>
      <c r="L154" s="559"/>
      <c r="M154" s="559"/>
      <c r="N154" s="561">
        <f t="shared" si="9"/>
        <v>0</v>
      </c>
      <c r="O154" s="561">
        <f t="shared" si="10"/>
        <v>0</v>
      </c>
      <c r="P154" s="559"/>
      <c r="Q154" s="562">
        <f t="shared" si="11"/>
        <v>0</v>
      </c>
    </row>
    <row r="155" spans="1:17" s="558" customFormat="1" ht="20.25" customHeight="1" x14ac:dyDescent="0.25">
      <c r="A155" s="619" t="str">
        <f>'FN_priloga 1'!$B$1</f>
        <v>EKONOMSKA ŠOLA MURSKA SOBOTA, NORŠINSKA ULICA 13, 9000 MURSKA SOBOTA</v>
      </c>
      <c r="B155" s="616"/>
      <c r="C155" s="613"/>
      <c r="D155" s="559"/>
      <c r="E155" s="560"/>
      <c r="F155" s="559"/>
      <c r="G155" s="559"/>
      <c r="H155" s="559"/>
      <c r="I155" s="559"/>
      <c r="J155" s="559"/>
      <c r="K155" s="561">
        <f t="shared" si="8"/>
        <v>0</v>
      </c>
      <c r="L155" s="559"/>
      <c r="M155" s="559"/>
      <c r="N155" s="561">
        <f t="shared" si="9"/>
        <v>0</v>
      </c>
      <c r="O155" s="561">
        <f t="shared" si="10"/>
        <v>0</v>
      </c>
      <c r="P155" s="559"/>
      <c r="Q155" s="562">
        <f t="shared" si="11"/>
        <v>0</v>
      </c>
    </row>
    <row r="156" spans="1:17" s="558" customFormat="1" ht="20.25" customHeight="1" x14ac:dyDescent="0.25">
      <c r="A156" s="619" t="str">
        <f>'FN_priloga 1'!$B$1</f>
        <v>EKONOMSKA ŠOLA MURSKA SOBOTA, NORŠINSKA ULICA 13, 9000 MURSKA SOBOTA</v>
      </c>
      <c r="B156" s="616"/>
      <c r="C156" s="613"/>
      <c r="D156" s="559"/>
      <c r="E156" s="560"/>
      <c r="F156" s="559"/>
      <c r="G156" s="559"/>
      <c r="H156" s="559"/>
      <c r="I156" s="559"/>
      <c r="J156" s="559"/>
      <c r="K156" s="561">
        <f t="shared" si="8"/>
        <v>0</v>
      </c>
      <c r="L156" s="559"/>
      <c r="M156" s="559"/>
      <c r="N156" s="561">
        <f t="shared" si="9"/>
        <v>0</v>
      </c>
      <c r="O156" s="561">
        <f t="shared" si="10"/>
        <v>0</v>
      </c>
      <c r="P156" s="559"/>
      <c r="Q156" s="562">
        <f t="shared" si="11"/>
        <v>0</v>
      </c>
    </row>
    <row r="157" spans="1:17" s="558" customFormat="1" ht="20.25" customHeight="1" x14ac:dyDescent="0.25">
      <c r="A157" s="619" t="str">
        <f>'FN_priloga 1'!$B$1</f>
        <v>EKONOMSKA ŠOLA MURSKA SOBOTA, NORŠINSKA ULICA 13, 9000 MURSKA SOBOTA</v>
      </c>
      <c r="B157" s="616"/>
      <c r="C157" s="613"/>
      <c r="D157" s="559"/>
      <c r="E157" s="560"/>
      <c r="F157" s="559"/>
      <c r="G157" s="559"/>
      <c r="H157" s="559"/>
      <c r="I157" s="559"/>
      <c r="J157" s="559"/>
      <c r="K157" s="561">
        <f t="shared" si="8"/>
        <v>0</v>
      </c>
      <c r="L157" s="559"/>
      <c r="M157" s="559"/>
      <c r="N157" s="561">
        <f t="shared" si="9"/>
        <v>0</v>
      </c>
      <c r="O157" s="561">
        <f t="shared" si="10"/>
        <v>0</v>
      </c>
      <c r="P157" s="559"/>
      <c r="Q157" s="562">
        <f t="shared" si="11"/>
        <v>0</v>
      </c>
    </row>
    <row r="158" spans="1:17" s="558" customFormat="1" ht="20.25" customHeight="1" x14ac:dyDescent="0.25">
      <c r="A158" s="619" t="str">
        <f>'FN_priloga 1'!$B$1</f>
        <v>EKONOMSKA ŠOLA MURSKA SOBOTA, NORŠINSKA ULICA 13, 9000 MURSKA SOBOTA</v>
      </c>
      <c r="B158" s="616"/>
      <c r="C158" s="613"/>
      <c r="D158" s="559"/>
      <c r="E158" s="560"/>
      <c r="F158" s="559"/>
      <c r="G158" s="559"/>
      <c r="H158" s="559"/>
      <c r="I158" s="559"/>
      <c r="J158" s="559"/>
      <c r="K158" s="561">
        <f t="shared" si="8"/>
        <v>0</v>
      </c>
      <c r="L158" s="559"/>
      <c r="M158" s="559"/>
      <c r="N158" s="561">
        <f t="shared" si="9"/>
        <v>0</v>
      </c>
      <c r="O158" s="561">
        <f t="shared" si="10"/>
        <v>0</v>
      </c>
      <c r="P158" s="559"/>
      <c r="Q158" s="562">
        <f t="shared" si="11"/>
        <v>0</v>
      </c>
    </row>
    <row r="159" spans="1:17" s="558" customFormat="1" ht="20.25" customHeight="1" x14ac:dyDescent="0.25">
      <c r="A159" s="619" t="str">
        <f>'FN_priloga 1'!$B$1</f>
        <v>EKONOMSKA ŠOLA MURSKA SOBOTA, NORŠINSKA ULICA 13, 9000 MURSKA SOBOTA</v>
      </c>
      <c r="B159" s="616"/>
      <c r="C159" s="613"/>
      <c r="D159" s="559"/>
      <c r="E159" s="560"/>
      <c r="F159" s="559"/>
      <c r="G159" s="559"/>
      <c r="H159" s="559"/>
      <c r="I159" s="559"/>
      <c r="J159" s="559"/>
      <c r="K159" s="561">
        <f t="shared" si="8"/>
        <v>0</v>
      </c>
      <c r="L159" s="559"/>
      <c r="M159" s="559"/>
      <c r="N159" s="561">
        <f t="shared" si="9"/>
        <v>0</v>
      </c>
      <c r="O159" s="561">
        <f t="shared" si="10"/>
        <v>0</v>
      </c>
      <c r="P159" s="559"/>
      <c r="Q159" s="562">
        <f t="shared" si="11"/>
        <v>0</v>
      </c>
    </row>
    <row r="160" spans="1:17" s="558" customFormat="1" ht="20.25" customHeight="1" x14ac:dyDescent="0.25">
      <c r="A160" s="619" t="str">
        <f>'FN_priloga 1'!$B$1</f>
        <v>EKONOMSKA ŠOLA MURSKA SOBOTA, NORŠINSKA ULICA 13, 9000 MURSKA SOBOTA</v>
      </c>
      <c r="B160" s="616"/>
      <c r="C160" s="613"/>
      <c r="D160" s="559"/>
      <c r="E160" s="560"/>
      <c r="F160" s="559"/>
      <c r="G160" s="559"/>
      <c r="H160" s="559"/>
      <c r="I160" s="559"/>
      <c r="J160" s="559"/>
      <c r="K160" s="561">
        <f t="shared" si="8"/>
        <v>0</v>
      </c>
      <c r="L160" s="559"/>
      <c r="M160" s="559"/>
      <c r="N160" s="561">
        <f t="shared" si="9"/>
        <v>0</v>
      </c>
      <c r="O160" s="561">
        <f t="shared" si="10"/>
        <v>0</v>
      </c>
      <c r="P160" s="559"/>
      <c r="Q160" s="562">
        <f t="shared" si="11"/>
        <v>0</v>
      </c>
    </row>
    <row r="161" spans="1:17" s="558" customFormat="1" ht="20.25" customHeight="1" x14ac:dyDescent="0.25">
      <c r="A161" s="619" t="str">
        <f>'FN_priloga 1'!$B$1</f>
        <v>EKONOMSKA ŠOLA MURSKA SOBOTA, NORŠINSKA ULICA 13, 9000 MURSKA SOBOTA</v>
      </c>
      <c r="B161" s="616"/>
      <c r="C161" s="613"/>
      <c r="D161" s="559"/>
      <c r="E161" s="560"/>
      <c r="F161" s="559"/>
      <c r="G161" s="559"/>
      <c r="H161" s="559"/>
      <c r="I161" s="559"/>
      <c r="J161" s="559"/>
      <c r="K161" s="561">
        <f t="shared" si="8"/>
        <v>0</v>
      </c>
      <c r="L161" s="559"/>
      <c r="M161" s="559"/>
      <c r="N161" s="561">
        <f t="shared" si="9"/>
        <v>0</v>
      </c>
      <c r="O161" s="561">
        <f t="shared" si="10"/>
        <v>0</v>
      </c>
      <c r="P161" s="559"/>
      <c r="Q161" s="562">
        <f t="shared" si="11"/>
        <v>0</v>
      </c>
    </row>
    <row r="162" spans="1:17" s="558" customFormat="1" ht="20.25" customHeight="1" x14ac:dyDescent="0.25">
      <c r="A162" s="619" t="str">
        <f>'FN_priloga 1'!$B$1</f>
        <v>EKONOMSKA ŠOLA MURSKA SOBOTA, NORŠINSKA ULICA 13, 9000 MURSKA SOBOTA</v>
      </c>
      <c r="B162" s="616"/>
      <c r="C162" s="613"/>
      <c r="D162" s="559"/>
      <c r="E162" s="560"/>
      <c r="F162" s="559"/>
      <c r="G162" s="559"/>
      <c r="H162" s="559"/>
      <c r="I162" s="559"/>
      <c r="J162" s="559"/>
      <c r="K162" s="561">
        <f t="shared" si="8"/>
        <v>0</v>
      </c>
      <c r="L162" s="559"/>
      <c r="M162" s="559"/>
      <c r="N162" s="561">
        <f t="shared" si="9"/>
        <v>0</v>
      </c>
      <c r="O162" s="561">
        <f t="shared" si="10"/>
        <v>0</v>
      </c>
      <c r="P162" s="559"/>
      <c r="Q162" s="562">
        <f t="shared" si="11"/>
        <v>0</v>
      </c>
    </row>
    <row r="163" spans="1:17" s="558" customFormat="1" ht="20.25" customHeight="1" x14ac:dyDescent="0.25">
      <c r="A163" s="619" t="str">
        <f>'FN_priloga 1'!$B$1</f>
        <v>EKONOMSKA ŠOLA MURSKA SOBOTA, NORŠINSKA ULICA 13, 9000 MURSKA SOBOTA</v>
      </c>
      <c r="B163" s="616"/>
      <c r="C163" s="613"/>
      <c r="D163" s="559"/>
      <c r="E163" s="560"/>
      <c r="F163" s="559"/>
      <c r="G163" s="559"/>
      <c r="H163" s="559"/>
      <c r="I163" s="559"/>
      <c r="J163" s="559"/>
      <c r="K163" s="561">
        <f t="shared" si="8"/>
        <v>0</v>
      </c>
      <c r="L163" s="559"/>
      <c r="M163" s="559"/>
      <c r="N163" s="561">
        <f t="shared" si="9"/>
        <v>0</v>
      </c>
      <c r="O163" s="561">
        <f t="shared" si="10"/>
        <v>0</v>
      </c>
      <c r="P163" s="559"/>
      <c r="Q163" s="562">
        <f t="shared" si="11"/>
        <v>0</v>
      </c>
    </row>
    <row r="164" spans="1:17" s="558" customFormat="1" ht="20.25" customHeight="1" x14ac:dyDescent="0.25">
      <c r="A164" s="619" t="str">
        <f>'FN_priloga 1'!$B$1</f>
        <v>EKONOMSKA ŠOLA MURSKA SOBOTA, NORŠINSKA ULICA 13, 9000 MURSKA SOBOTA</v>
      </c>
      <c r="B164" s="616"/>
      <c r="C164" s="613"/>
      <c r="D164" s="559"/>
      <c r="E164" s="560"/>
      <c r="F164" s="559"/>
      <c r="G164" s="559"/>
      <c r="H164" s="559"/>
      <c r="I164" s="559"/>
      <c r="J164" s="559"/>
      <c r="K164" s="561">
        <f t="shared" si="8"/>
        <v>0</v>
      </c>
      <c r="L164" s="559"/>
      <c r="M164" s="559"/>
      <c r="N164" s="561">
        <f t="shared" si="9"/>
        <v>0</v>
      </c>
      <c r="O164" s="561">
        <f t="shared" si="10"/>
        <v>0</v>
      </c>
      <c r="P164" s="559"/>
      <c r="Q164" s="562">
        <f t="shared" si="11"/>
        <v>0</v>
      </c>
    </row>
    <row r="165" spans="1:17" s="558" customFormat="1" ht="20.25" customHeight="1" x14ac:dyDescent="0.25">
      <c r="A165" s="619" t="str">
        <f>'FN_priloga 1'!$B$1</f>
        <v>EKONOMSKA ŠOLA MURSKA SOBOTA, NORŠINSKA ULICA 13, 9000 MURSKA SOBOTA</v>
      </c>
      <c r="B165" s="616"/>
      <c r="C165" s="613"/>
      <c r="D165" s="559"/>
      <c r="E165" s="560"/>
      <c r="F165" s="559"/>
      <c r="G165" s="559"/>
      <c r="H165" s="559"/>
      <c r="I165" s="559"/>
      <c r="J165" s="559"/>
      <c r="K165" s="561">
        <f t="shared" si="8"/>
        <v>0</v>
      </c>
      <c r="L165" s="559"/>
      <c r="M165" s="559"/>
      <c r="N165" s="561">
        <f t="shared" si="9"/>
        <v>0</v>
      </c>
      <c r="O165" s="561">
        <f t="shared" si="10"/>
        <v>0</v>
      </c>
      <c r="P165" s="559"/>
      <c r="Q165" s="562">
        <f t="shared" si="11"/>
        <v>0</v>
      </c>
    </row>
    <row r="166" spans="1:17" s="558" customFormat="1" ht="20.25" customHeight="1" x14ac:dyDescent="0.25">
      <c r="A166" s="619" t="str">
        <f>'FN_priloga 1'!$B$1</f>
        <v>EKONOMSKA ŠOLA MURSKA SOBOTA, NORŠINSKA ULICA 13, 9000 MURSKA SOBOTA</v>
      </c>
      <c r="B166" s="616"/>
      <c r="C166" s="613"/>
      <c r="D166" s="559"/>
      <c r="E166" s="560"/>
      <c r="F166" s="559"/>
      <c r="G166" s="559"/>
      <c r="H166" s="559"/>
      <c r="I166" s="559"/>
      <c r="J166" s="559"/>
      <c r="K166" s="561">
        <f t="shared" si="8"/>
        <v>0</v>
      </c>
      <c r="L166" s="559"/>
      <c r="M166" s="559"/>
      <c r="N166" s="561">
        <f t="shared" si="9"/>
        <v>0</v>
      </c>
      <c r="O166" s="561">
        <f t="shared" si="10"/>
        <v>0</v>
      </c>
      <c r="P166" s="559"/>
      <c r="Q166" s="562">
        <f t="shared" si="11"/>
        <v>0</v>
      </c>
    </row>
    <row r="167" spans="1:17" s="558" customFormat="1" ht="20.25" customHeight="1" x14ac:dyDescent="0.25">
      <c r="A167" s="619" t="str">
        <f>'FN_priloga 1'!$B$1</f>
        <v>EKONOMSKA ŠOLA MURSKA SOBOTA, NORŠINSKA ULICA 13, 9000 MURSKA SOBOTA</v>
      </c>
      <c r="B167" s="616"/>
      <c r="C167" s="613"/>
      <c r="D167" s="559"/>
      <c r="E167" s="560"/>
      <c r="F167" s="559"/>
      <c r="G167" s="559"/>
      <c r="H167" s="559"/>
      <c r="I167" s="559"/>
      <c r="J167" s="559"/>
      <c r="K167" s="561">
        <f t="shared" si="8"/>
        <v>0</v>
      </c>
      <c r="L167" s="559"/>
      <c r="M167" s="559"/>
      <c r="N167" s="561">
        <f t="shared" si="9"/>
        <v>0</v>
      </c>
      <c r="O167" s="561">
        <f t="shared" si="10"/>
        <v>0</v>
      </c>
      <c r="P167" s="559"/>
      <c r="Q167" s="562">
        <f t="shared" si="11"/>
        <v>0</v>
      </c>
    </row>
    <row r="168" spans="1:17" s="558" customFormat="1" ht="20.25" customHeight="1" x14ac:dyDescent="0.25">
      <c r="A168" s="619" t="str">
        <f>'FN_priloga 1'!$B$1</f>
        <v>EKONOMSKA ŠOLA MURSKA SOBOTA, NORŠINSKA ULICA 13, 9000 MURSKA SOBOTA</v>
      </c>
      <c r="B168" s="616"/>
      <c r="C168" s="613"/>
      <c r="D168" s="559"/>
      <c r="E168" s="560"/>
      <c r="F168" s="559"/>
      <c r="G168" s="559"/>
      <c r="H168" s="559"/>
      <c r="I168" s="559"/>
      <c r="J168" s="559"/>
      <c r="K168" s="561">
        <f t="shared" si="8"/>
        <v>0</v>
      </c>
      <c r="L168" s="559"/>
      <c r="M168" s="559"/>
      <c r="N168" s="561">
        <f t="shared" si="9"/>
        <v>0</v>
      </c>
      <c r="O168" s="561">
        <f t="shared" si="10"/>
        <v>0</v>
      </c>
      <c r="P168" s="559"/>
      <c r="Q168" s="562">
        <f t="shared" si="11"/>
        <v>0</v>
      </c>
    </row>
    <row r="169" spans="1:17" s="558" customFormat="1" ht="20.25" customHeight="1" x14ac:dyDescent="0.25">
      <c r="A169" s="619" t="str">
        <f>'FN_priloga 1'!$B$1</f>
        <v>EKONOMSKA ŠOLA MURSKA SOBOTA, NORŠINSKA ULICA 13, 9000 MURSKA SOBOTA</v>
      </c>
      <c r="B169" s="616"/>
      <c r="C169" s="613"/>
      <c r="D169" s="559"/>
      <c r="E169" s="560"/>
      <c r="F169" s="559"/>
      <c r="G169" s="559"/>
      <c r="H169" s="559"/>
      <c r="I169" s="559"/>
      <c r="J169" s="559"/>
      <c r="K169" s="561">
        <f t="shared" si="8"/>
        <v>0</v>
      </c>
      <c r="L169" s="559"/>
      <c r="M169" s="559"/>
      <c r="N169" s="561">
        <f t="shared" si="9"/>
        <v>0</v>
      </c>
      <c r="O169" s="561">
        <f t="shared" si="10"/>
        <v>0</v>
      </c>
      <c r="P169" s="559"/>
      <c r="Q169" s="562">
        <f t="shared" si="11"/>
        <v>0</v>
      </c>
    </row>
    <row r="170" spans="1:17" s="558" customFormat="1" ht="20.25" customHeight="1" x14ac:dyDescent="0.25">
      <c r="A170" s="619" t="str">
        <f>'FN_priloga 1'!$B$1</f>
        <v>EKONOMSKA ŠOLA MURSKA SOBOTA, NORŠINSKA ULICA 13, 9000 MURSKA SOBOTA</v>
      </c>
      <c r="B170" s="616"/>
      <c r="C170" s="613"/>
      <c r="D170" s="559"/>
      <c r="E170" s="560"/>
      <c r="F170" s="559"/>
      <c r="G170" s="559"/>
      <c r="H170" s="559"/>
      <c r="I170" s="559"/>
      <c r="J170" s="559"/>
      <c r="K170" s="561">
        <f t="shared" si="8"/>
        <v>0</v>
      </c>
      <c r="L170" s="559"/>
      <c r="M170" s="559"/>
      <c r="N170" s="561">
        <f t="shared" si="9"/>
        <v>0</v>
      </c>
      <c r="O170" s="561">
        <f t="shared" si="10"/>
        <v>0</v>
      </c>
      <c r="P170" s="559"/>
      <c r="Q170" s="562">
        <f t="shared" si="11"/>
        <v>0</v>
      </c>
    </row>
    <row r="171" spans="1:17" s="558" customFormat="1" ht="20.25" customHeight="1" x14ac:dyDescent="0.25">
      <c r="A171" s="619" t="str">
        <f>'FN_priloga 1'!$B$1</f>
        <v>EKONOMSKA ŠOLA MURSKA SOBOTA, NORŠINSKA ULICA 13, 9000 MURSKA SOBOTA</v>
      </c>
      <c r="B171" s="616"/>
      <c r="C171" s="613"/>
      <c r="D171" s="559"/>
      <c r="E171" s="560"/>
      <c r="F171" s="559"/>
      <c r="G171" s="559"/>
      <c r="H171" s="559"/>
      <c r="I171" s="559"/>
      <c r="J171" s="559"/>
      <c r="K171" s="561">
        <f t="shared" si="8"/>
        <v>0</v>
      </c>
      <c r="L171" s="559"/>
      <c r="M171" s="559"/>
      <c r="N171" s="561">
        <f t="shared" si="9"/>
        <v>0</v>
      </c>
      <c r="O171" s="561">
        <f t="shared" si="10"/>
        <v>0</v>
      </c>
      <c r="P171" s="559"/>
      <c r="Q171" s="562">
        <f t="shared" si="11"/>
        <v>0</v>
      </c>
    </row>
    <row r="172" spans="1:17" s="558" customFormat="1" ht="20.25" customHeight="1" x14ac:dyDescent="0.25">
      <c r="A172" s="619" t="str">
        <f>'FN_priloga 1'!$B$1</f>
        <v>EKONOMSKA ŠOLA MURSKA SOBOTA, NORŠINSKA ULICA 13, 9000 MURSKA SOBOTA</v>
      </c>
      <c r="B172" s="616"/>
      <c r="C172" s="613"/>
      <c r="D172" s="559"/>
      <c r="E172" s="560"/>
      <c r="F172" s="559"/>
      <c r="G172" s="559"/>
      <c r="H172" s="559"/>
      <c r="I172" s="559"/>
      <c r="J172" s="559"/>
      <c r="K172" s="561">
        <f t="shared" si="8"/>
        <v>0</v>
      </c>
      <c r="L172" s="559"/>
      <c r="M172" s="559"/>
      <c r="N172" s="561">
        <f t="shared" si="9"/>
        <v>0</v>
      </c>
      <c r="O172" s="561">
        <f t="shared" si="10"/>
        <v>0</v>
      </c>
      <c r="P172" s="559"/>
      <c r="Q172" s="562">
        <f t="shared" si="11"/>
        <v>0</v>
      </c>
    </row>
    <row r="173" spans="1:17" s="558" customFormat="1" ht="20.25" customHeight="1" x14ac:dyDescent="0.25">
      <c r="A173" s="619" t="str">
        <f>'FN_priloga 1'!$B$1</f>
        <v>EKONOMSKA ŠOLA MURSKA SOBOTA, NORŠINSKA ULICA 13, 9000 MURSKA SOBOTA</v>
      </c>
      <c r="B173" s="616"/>
      <c r="C173" s="613"/>
      <c r="D173" s="559"/>
      <c r="E173" s="560"/>
      <c r="F173" s="559"/>
      <c r="G173" s="559"/>
      <c r="H173" s="559"/>
      <c r="I173" s="559"/>
      <c r="J173" s="559"/>
      <c r="K173" s="561">
        <f t="shared" si="8"/>
        <v>0</v>
      </c>
      <c r="L173" s="559"/>
      <c r="M173" s="559"/>
      <c r="N173" s="561">
        <f t="shared" si="9"/>
        <v>0</v>
      </c>
      <c r="O173" s="561">
        <f t="shared" si="10"/>
        <v>0</v>
      </c>
      <c r="P173" s="559"/>
      <c r="Q173" s="562">
        <f t="shared" si="11"/>
        <v>0</v>
      </c>
    </row>
    <row r="174" spans="1:17" s="558" customFormat="1" ht="20.25" customHeight="1" x14ac:dyDescent="0.25">
      <c r="A174" s="619" t="str">
        <f>'FN_priloga 1'!$B$1</f>
        <v>EKONOMSKA ŠOLA MURSKA SOBOTA, NORŠINSKA ULICA 13, 9000 MURSKA SOBOTA</v>
      </c>
      <c r="B174" s="616"/>
      <c r="C174" s="613"/>
      <c r="D174" s="559"/>
      <c r="E174" s="560"/>
      <c r="F174" s="559"/>
      <c r="G174" s="559"/>
      <c r="H174" s="559"/>
      <c r="I174" s="559"/>
      <c r="J174" s="559"/>
      <c r="K174" s="561">
        <f t="shared" si="8"/>
        <v>0</v>
      </c>
      <c r="L174" s="559"/>
      <c r="M174" s="559"/>
      <c r="N174" s="561">
        <f t="shared" si="9"/>
        <v>0</v>
      </c>
      <c r="O174" s="561">
        <f t="shared" si="10"/>
        <v>0</v>
      </c>
      <c r="P174" s="559"/>
      <c r="Q174" s="562">
        <f t="shared" si="11"/>
        <v>0</v>
      </c>
    </row>
    <row r="175" spans="1:17" s="558" customFormat="1" ht="20.25" customHeight="1" x14ac:dyDescent="0.25">
      <c r="A175" s="619" t="str">
        <f>'FN_priloga 1'!$B$1</f>
        <v>EKONOMSKA ŠOLA MURSKA SOBOTA, NORŠINSKA ULICA 13, 9000 MURSKA SOBOTA</v>
      </c>
      <c r="B175" s="616"/>
      <c r="C175" s="613"/>
      <c r="D175" s="559"/>
      <c r="E175" s="560"/>
      <c r="F175" s="559"/>
      <c r="G175" s="559"/>
      <c r="H175" s="559"/>
      <c r="I175" s="559"/>
      <c r="J175" s="559"/>
      <c r="K175" s="561">
        <f t="shared" si="8"/>
        <v>0</v>
      </c>
      <c r="L175" s="559"/>
      <c r="M175" s="559"/>
      <c r="N175" s="561">
        <f t="shared" si="9"/>
        <v>0</v>
      </c>
      <c r="O175" s="561">
        <f t="shared" si="10"/>
        <v>0</v>
      </c>
      <c r="P175" s="559"/>
      <c r="Q175" s="562">
        <f t="shared" si="11"/>
        <v>0</v>
      </c>
    </row>
    <row r="176" spans="1:17" s="558" customFormat="1" ht="20.25" customHeight="1" x14ac:dyDescent="0.25">
      <c r="A176" s="619" t="str">
        <f>'FN_priloga 1'!$B$1</f>
        <v>EKONOMSKA ŠOLA MURSKA SOBOTA, NORŠINSKA ULICA 13, 9000 MURSKA SOBOTA</v>
      </c>
      <c r="B176" s="616"/>
      <c r="C176" s="613"/>
      <c r="D176" s="559"/>
      <c r="E176" s="560"/>
      <c r="F176" s="559"/>
      <c r="G176" s="559"/>
      <c r="H176" s="559"/>
      <c r="I176" s="559"/>
      <c r="J176" s="559"/>
      <c r="K176" s="561">
        <f t="shared" si="8"/>
        <v>0</v>
      </c>
      <c r="L176" s="559"/>
      <c r="M176" s="559"/>
      <c r="N176" s="561">
        <f t="shared" si="9"/>
        <v>0</v>
      </c>
      <c r="O176" s="561">
        <f t="shared" si="10"/>
        <v>0</v>
      </c>
      <c r="P176" s="559"/>
      <c r="Q176" s="562">
        <f t="shared" si="11"/>
        <v>0</v>
      </c>
    </row>
    <row r="177" spans="1:17" s="558" customFormat="1" ht="20.25" customHeight="1" x14ac:dyDescent="0.25">
      <c r="A177" s="619" t="str">
        <f>'FN_priloga 1'!$B$1</f>
        <v>EKONOMSKA ŠOLA MURSKA SOBOTA, NORŠINSKA ULICA 13, 9000 MURSKA SOBOTA</v>
      </c>
      <c r="B177" s="616"/>
      <c r="C177" s="613"/>
      <c r="D177" s="559"/>
      <c r="E177" s="560"/>
      <c r="F177" s="559"/>
      <c r="G177" s="559"/>
      <c r="H177" s="559"/>
      <c r="I177" s="559"/>
      <c r="J177" s="559"/>
      <c r="K177" s="561">
        <f t="shared" si="8"/>
        <v>0</v>
      </c>
      <c r="L177" s="559"/>
      <c r="M177" s="559"/>
      <c r="N177" s="561">
        <f t="shared" si="9"/>
        <v>0</v>
      </c>
      <c r="O177" s="561">
        <f t="shared" si="10"/>
        <v>0</v>
      </c>
      <c r="P177" s="559"/>
      <c r="Q177" s="562">
        <f t="shared" si="11"/>
        <v>0</v>
      </c>
    </row>
    <row r="178" spans="1:17" s="558" customFormat="1" ht="20.25" customHeight="1" x14ac:dyDescent="0.25">
      <c r="A178" s="619" t="str">
        <f>'FN_priloga 1'!$B$1</f>
        <v>EKONOMSKA ŠOLA MURSKA SOBOTA, NORŠINSKA ULICA 13, 9000 MURSKA SOBOTA</v>
      </c>
      <c r="B178" s="616"/>
      <c r="C178" s="613"/>
      <c r="D178" s="559"/>
      <c r="E178" s="560"/>
      <c r="F178" s="559"/>
      <c r="G178" s="559"/>
      <c r="H178" s="559"/>
      <c r="I178" s="559"/>
      <c r="J178" s="559"/>
      <c r="K178" s="561">
        <f t="shared" si="8"/>
        <v>0</v>
      </c>
      <c r="L178" s="559"/>
      <c r="M178" s="559"/>
      <c r="N178" s="561">
        <f t="shared" si="9"/>
        <v>0</v>
      </c>
      <c r="O178" s="561">
        <f t="shared" si="10"/>
        <v>0</v>
      </c>
      <c r="P178" s="559"/>
      <c r="Q178" s="562">
        <f t="shared" si="11"/>
        <v>0</v>
      </c>
    </row>
    <row r="179" spans="1:17" s="558" customFormat="1" ht="20.25" customHeight="1" x14ac:dyDescent="0.25">
      <c r="A179" s="619" t="str">
        <f>'FN_priloga 1'!$B$1</f>
        <v>EKONOMSKA ŠOLA MURSKA SOBOTA, NORŠINSKA ULICA 13, 9000 MURSKA SOBOTA</v>
      </c>
      <c r="B179" s="616"/>
      <c r="C179" s="613"/>
      <c r="D179" s="559"/>
      <c r="E179" s="560"/>
      <c r="F179" s="559"/>
      <c r="G179" s="559"/>
      <c r="H179" s="559"/>
      <c r="I179" s="559"/>
      <c r="J179" s="559"/>
      <c r="K179" s="561">
        <f t="shared" si="8"/>
        <v>0</v>
      </c>
      <c r="L179" s="559"/>
      <c r="M179" s="559"/>
      <c r="N179" s="561">
        <f t="shared" si="9"/>
        <v>0</v>
      </c>
      <c r="O179" s="561">
        <f t="shared" si="10"/>
        <v>0</v>
      </c>
      <c r="P179" s="559"/>
      <c r="Q179" s="562">
        <f t="shared" si="11"/>
        <v>0</v>
      </c>
    </row>
    <row r="180" spans="1:17" s="558" customFormat="1" ht="20.25" customHeight="1" x14ac:dyDescent="0.25">
      <c r="A180" s="619" t="str">
        <f>'FN_priloga 1'!$B$1</f>
        <v>EKONOMSKA ŠOLA MURSKA SOBOTA, NORŠINSKA ULICA 13, 9000 MURSKA SOBOTA</v>
      </c>
      <c r="B180" s="616"/>
      <c r="C180" s="613"/>
      <c r="D180" s="559"/>
      <c r="E180" s="560"/>
      <c r="F180" s="559"/>
      <c r="G180" s="559"/>
      <c r="H180" s="559"/>
      <c r="I180" s="559"/>
      <c r="J180" s="559"/>
      <c r="K180" s="561">
        <f t="shared" si="8"/>
        <v>0</v>
      </c>
      <c r="L180" s="559"/>
      <c r="M180" s="559"/>
      <c r="N180" s="561">
        <f t="shared" si="9"/>
        <v>0</v>
      </c>
      <c r="O180" s="561">
        <f t="shared" si="10"/>
        <v>0</v>
      </c>
      <c r="P180" s="559"/>
      <c r="Q180" s="562">
        <f t="shared" si="11"/>
        <v>0</v>
      </c>
    </row>
    <row r="181" spans="1:17" s="558" customFormat="1" ht="20.25" customHeight="1" x14ac:dyDescent="0.25">
      <c r="A181" s="619" t="str">
        <f>'FN_priloga 1'!$B$1</f>
        <v>EKONOMSKA ŠOLA MURSKA SOBOTA, NORŠINSKA ULICA 13, 9000 MURSKA SOBOTA</v>
      </c>
      <c r="B181" s="616"/>
      <c r="C181" s="613"/>
      <c r="D181" s="559"/>
      <c r="E181" s="560"/>
      <c r="F181" s="559"/>
      <c r="G181" s="559"/>
      <c r="H181" s="559"/>
      <c r="I181" s="559"/>
      <c r="J181" s="559"/>
      <c r="K181" s="561">
        <f t="shared" si="8"/>
        <v>0</v>
      </c>
      <c r="L181" s="559"/>
      <c r="M181" s="559"/>
      <c r="N181" s="561">
        <f t="shared" si="9"/>
        <v>0</v>
      </c>
      <c r="O181" s="561">
        <f t="shared" si="10"/>
        <v>0</v>
      </c>
      <c r="P181" s="559"/>
      <c r="Q181" s="562">
        <f t="shared" si="11"/>
        <v>0</v>
      </c>
    </row>
    <row r="182" spans="1:17" s="558" customFormat="1" ht="20.25" customHeight="1" x14ac:dyDescent="0.25">
      <c r="A182" s="619" t="str">
        <f>'FN_priloga 1'!$B$1</f>
        <v>EKONOMSKA ŠOLA MURSKA SOBOTA, NORŠINSKA ULICA 13, 9000 MURSKA SOBOTA</v>
      </c>
      <c r="B182" s="616"/>
      <c r="C182" s="613"/>
      <c r="D182" s="559"/>
      <c r="E182" s="560"/>
      <c r="F182" s="559"/>
      <c r="G182" s="559"/>
      <c r="H182" s="559"/>
      <c r="I182" s="559"/>
      <c r="J182" s="559"/>
      <c r="K182" s="561">
        <f t="shared" si="8"/>
        <v>0</v>
      </c>
      <c r="L182" s="559"/>
      <c r="M182" s="559"/>
      <c r="N182" s="561">
        <f t="shared" si="9"/>
        <v>0</v>
      </c>
      <c r="O182" s="561">
        <f t="shared" si="10"/>
        <v>0</v>
      </c>
      <c r="P182" s="559"/>
      <c r="Q182" s="562">
        <f t="shared" si="11"/>
        <v>0</v>
      </c>
    </row>
    <row r="183" spans="1:17" s="558" customFormat="1" ht="20.25" customHeight="1" x14ac:dyDescent="0.25">
      <c r="A183" s="619" t="str">
        <f>'FN_priloga 1'!$B$1</f>
        <v>EKONOMSKA ŠOLA MURSKA SOBOTA, NORŠINSKA ULICA 13, 9000 MURSKA SOBOTA</v>
      </c>
      <c r="B183" s="616"/>
      <c r="C183" s="613"/>
      <c r="D183" s="559"/>
      <c r="E183" s="560"/>
      <c r="F183" s="559"/>
      <c r="G183" s="559"/>
      <c r="H183" s="559"/>
      <c r="I183" s="559"/>
      <c r="J183" s="559"/>
      <c r="K183" s="561">
        <f t="shared" si="8"/>
        <v>0</v>
      </c>
      <c r="L183" s="559"/>
      <c r="M183" s="559"/>
      <c r="N183" s="561">
        <f t="shared" si="9"/>
        <v>0</v>
      </c>
      <c r="O183" s="561">
        <f t="shared" si="10"/>
        <v>0</v>
      </c>
      <c r="P183" s="559"/>
      <c r="Q183" s="562">
        <f t="shared" si="11"/>
        <v>0</v>
      </c>
    </row>
    <row r="184" spans="1:17" s="558" customFormat="1" ht="20.25" customHeight="1" x14ac:dyDescent="0.25">
      <c r="A184" s="619" t="str">
        <f>'FN_priloga 1'!$B$1</f>
        <v>EKONOMSKA ŠOLA MURSKA SOBOTA, NORŠINSKA ULICA 13, 9000 MURSKA SOBOTA</v>
      </c>
      <c r="B184" s="616"/>
      <c r="C184" s="613"/>
      <c r="D184" s="559"/>
      <c r="E184" s="560"/>
      <c r="F184" s="559"/>
      <c r="G184" s="559"/>
      <c r="H184" s="559"/>
      <c r="I184" s="559"/>
      <c r="J184" s="559"/>
      <c r="K184" s="561">
        <f t="shared" si="8"/>
        <v>0</v>
      </c>
      <c r="L184" s="559"/>
      <c r="M184" s="559"/>
      <c r="N184" s="561">
        <f t="shared" si="9"/>
        <v>0</v>
      </c>
      <c r="O184" s="561">
        <f t="shared" si="10"/>
        <v>0</v>
      </c>
      <c r="P184" s="559"/>
      <c r="Q184" s="562">
        <f t="shared" si="11"/>
        <v>0</v>
      </c>
    </row>
    <row r="185" spans="1:17" s="558" customFormat="1" ht="20.25" customHeight="1" x14ac:dyDescent="0.25">
      <c r="A185" s="619" t="str">
        <f>'FN_priloga 1'!$B$1</f>
        <v>EKONOMSKA ŠOLA MURSKA SOBOTA, NORŠINSKA ULICA 13, 9000 MURSKA SOBOTA</v>
      </c>
      <c r="B185" s="616"/>
      <c r="C185" s="613"/>
      <c r="D185" s="559"/>
      <c r="E185" s="560"/>
      <c r="F185" s="559"/>
      <c r="G185" s="559"/>
      <c r="H185" s="559"/>
      <c r="I185" s="559"/>
      <c r="J185" s="559"/>
      <c r="K185" s="561">
        <f t="shared" si="8"/>
        <v>0</v>
      </c>
      <c r="L185" s="559"/>
      <c r="M185" s="559"/>
      <c r="N185" s="561">
        <f t="shared" si="9"/>
        <v>0</v>
      </c>
      <c r="O185" s="561">
        <f t="shared" si="10"/>
        <v>0</v>
      </c>
      <c r="P185" s="559"/>
      <c r="Q185" s="562">
        <f t="shared" si="11"/>
        <v>0</v>
      </c>
    </row>
    <row r="186" spans="1:17" s="558" customFormat="1" ht="20.25" customHeight="1" x14ac:dyDescent="0.25">
      <c r="A186" s="619" t="str">
        <f>'FN_priloga 1'!$B$1</f>
        <v>EKONOMSKA ŠOLA MURSKA SOBOTA, NORŠINSKA ULICA 13, 9000 MURSKA SOBOTA</v>
      </c>
      <c r="B186" s="616"/>
      <c r="C186" s="613"/>
      <c r="D186" s="559"/>
      <c r="E186" s="560"/>
      <c r="F186" s="559"/>
      <c r="G186" s="559"/>
      <c r="H186" s="559"/>
      <c r="I186" s="559"/>
      <c r="J186" s="559"/>
      <c r="K186" s="561">
        <f t="shared" si="8"/>
        <v>0</v>
      </c>
      <c r="L186" s="559"/>
      <c r="M186" s="559"/>
      <c r="N186" s="561">
        <f t="shared" si="9"/>
        <v>0</v>
      </c>
      <c r="O186" s="561">
        <f t="shared" si="10"/>
        <v>0</v>
      </c>
      <c r="P186" s="559"/>
      <c r="Q186" s="562">
        <f t="shared" si="11"/>
        <v>0</v>
      </c>
    </row>
    <row r="187" spans="1:17" s="558" customFormat="1" ht="20.25" customHeight="1" x14ac:dyDescent="0.25">
      <c r="A187" s="619" t="str">
        <f>'FN_priloga 1'!$B$1</f>
        <v>EKONOMSKA ŠOLA MURSKA SOBOTA, NORŠINSKA ULICA 13, 9000 MURSKA SOBOTA</v>
      </c>
      <c r="B187" s="616"/>
      <c r="C187" s="613"/>
      <c r="D187" s="559"/>
      <c r="E187" s="560"/>
      <c r="F187" s="559"/>
      <c r="G187" s="559"/>
      <c r="H187" s="559"/>
      <c r="I187" s="559"/>
      <c r="J187" s="559"/>
      <c r="K187" s="561">
        <f t="shared" si="8"/>
        <v>0</v>
      </c>
      <c r="L187" s="559"/>
      <c r="M187" s="559"/>
      <c r="N187" s="561">
        <f t="shared" si="9"/>
        <v>0</v>
      </c>
      <c r="O187" s="561">
        <f t="shared" si="10"/>
        <v>0</v>
      </c>
      <c r="P187" s="559"/>
      <c r="Q187" s="562">
        <f t="shared" si="11"/>
        <v>0</v>
      </c>
    </row>
    <row r="188" spans="1:17" s="558" customFormat="1" ht="20.25" customHeight="1" x14ac:dyDescent="0.25">
      <c r="A188" s="619" t="str">
        <f>'FN_priloga 1'!$B$1</f>
        <v>EKONOMSKA ŠOLA MURSKA SOBOTA, NORŠINSKA ULICA 13, 9000 MURSKA SOBOTA</v>
      </c>
      <c r="B188" s="616"/>
      <c r="C188" s="613"/>
      <c r="D188" s="559"/>
      <c r="E188" s="560"/>
      <c r="F188" s="559"/>
      <c r="G188" s="559"/>
      <c r="H188" s="559"/>
      <c r="I188" s="559"/>
      <c r="J188" s="559"/>
      <c r="K188" s="561">
        <f t="shared" si="8"/>
        <v>0</v>
      </c>
      <c r="L188" s="559"/>
      <c r="M188" s="559"/>
      <c r="N188" s="561">
        <f t="shared" si="9"/>
        <v>0</v>
      </c>
      <c r="O188" s="561">
        <f t="shared" si="10"/>
        <v>0</v>
      </c>
      <c r="P188" s="559"/>
      <c r="Q188" s="562">
        <f t="shared" si="11"/>
        <v>0</v>
      </c>
    </row>
    <row r="189" spans="1:17" s="558" customFormat="1" ht="20.25" customHeight="1" x14ac:dyDescent="0.25">
      <c r="A189" s="619" t="str">
        <f>'FN_priloga 1'!$B$1</f>
        <v>EKONOMSKA ŠOLA MURSKA SOBOTA, NORŠINSKA ULICA 13, 9000 MURSKA SOBOTA</v>
      </c>
      <c r="B189" s="616"/>
      <c r="C189" s="613"/>
      <c r="D189" s="559"/>
      <c r="E189" s="560"/>
      <c r="F189" s="559"/>
      <c r="G189" s="559"/>
      <c r="H189" s="559"/>
      <c r="I189" s="559"/>
      <c r="J189" s="559"/>
      <c r="K189" s="561">
        <f t="shared" si="8"/>
        <v>0</v>
      </c>
      <c r="L189" s="559"/>
      <c r="M189" s="559"/>
      <c r="N189" s="561">
        <f t="shared" si="9"/>
        <v>0</v>
      </c>
      <c r="O189" s="561">
        <f t="shared" si="10"/>
        <v>0</v>
      </c>
      <c r="P189" s="559"/>
      <c r="Q189" s="562">
        <f t="shared" si="11"/>
        <v>0</v>
      </c>
    </row>
    <row r="190" spans="1:17" s="558" customFormat="1" ht="20.25" customHeight="1" x14ac:dyDescent="0.25">
      <c r="A190" s="619" t="str">
        <f>'FN_priloga 1'!$B$1</f>
        <v>EKONOMSKA ŠOLA MURSKA SOBOTA, NORŠINSKA ULICA 13, 9000 MURSKA SOBOTA</v>
      </c>
      <c r="B190" s="616"/>
      <c r="C190" s="613"/>
      <c r="D190" s="559"/>
      <c r="E190" s="560"/>
      <c r="F190" s="559"/>
      <c r="G190" s="559"/>
      <c r="H190" s="559"/>
      <c r="I190" s="559"/>
      <c r="J190" s="559"/>
      <c r="K190" s="561">
        <f t="shared" si="8"/>
        <v>0</v>
      </c>
      <c r="L190" s="559"/>
      <c r="M190" s="559"/>
      <c r="N190" s="561">
        <f t="shared" si="9"/>
        <v>0</v>
      </c>
      <c r="O190" s="561">
        <f t="shared" si="10"/>
        <v>0</v>
      </c>
      <c r="P190" s="559"/>
      <c r="Q190" s="562">
        <f t="shared" si="11"/>
        <v>0</v>
      </c>
    </row>
    <row r="191" spans="1:17" s="558" customFormat="1" ht="20.25" customHeight="1" x14ac:dyDescent="0.25">
      <c r="A191" s="619" t="str">
        <f>'FN_priloga 1'!$B$1</f>
        <v>EKONOMSKA ŠOLA MURSKA SOBOTA, NORŠINSKA ULICA 13, 9000 MURSKA SOBOTA</v>
      </c>
      <c r="B191" s="616"/>
      <c r="C191" s="613"/>
      <c r="D191" s="559"/>
      <c r="E191" s="560"/>
      <c r="F191" s="559"/>
      <c r="G191" s="559"/>
      <c r="H191" s="559"/>
      <c r="I191" s="559"/>
      <c r="J191" s="559"/>
      <c r="K191" s="561">
        <f t="shared" si="8"/>
        <v>0</v>
      </c>
      <c r="L191" s="559"/>
      <c r="M191" s="559"/>
      <c r="N191" s="561">
        <f t="shared" si="9"/>
        <v>0</v>
      </c>
      <c r="O191" s="561">
        <f t="shared" si="10"/>
        <v>0</v>
      </c>
      <c r="P191" s="559"/>
      <c r="Q191" s="562">
        <f t="shared" si="11"/>
        <v>0</v>
      </c>
    </row>
    <row r="192" spans="1:17" s="558" customFormat="1" ht="20.25" customHeight="1" x14ac:dyDescent="0.25">
      <c r="A192" s="619" t="str">
        <f>'FN_priloga 1'!$B$1</f>
        <v>EKONOMSKA ŠOLA MURSKA SOBOTA, NORŠINSKA ULICA 13, 9000 MURSKA SOBOTA</v>
      </c>
      <c r="B192" s="616"/>
      <c r="C192" s="613"/>
      <c r="D192" s="559"/>
      <c r="E192" s="560"/>
      <c r="F192" s="559"/>
      <c r="G192" s="559"/>
      <c r="H192" s="559"/>
      <c r="I192" s="559"/>
      <c r="J192" s="559"/>
      <c r="K192" s="561">
        <f t="shared" si="8"/>
        <v>0</v>
      </c>
      <c r="L192" s="559"/>
      <c r="M192" s="559"/>
      <c r="N192" s="561">
        <f t="shared" si="9"/>
        <v>0</v>
      </c>
      <c r="O192" s="561">
        <f t="shared" si="10"/>
        <v>0</v>
      </c>
      <c r="P192" s="559"/>
      <c r="Q192" s="562">
        <f t="shared" si="11"/>
        <v>0</v>
      </c>
    </row>
    <row r="193" spans="1:17" s="558" customFormat="1" ht="20.25" customHeight="1" x14ac:dyDescent="0.25">
      <c r="A193" s="619" t="str">
        <f>'FN_priloga 1'!$B$1</f>
        <v>EKONOMSKA ŠOLA MURSKA SOBOTA, NORŠINSKA ULICA 13, 9000 MURSKA SOBOTA</v>
      </c>
      <c r="B193" s="616"/>
      <c r="C193" s="613"/>
      <c r="D193" s="559"/>
      <c r="E193" s="560"/>
      <c r="F193" s="559"/>
      <c r="G193" s="559"/>
      <c r="H193" s="559"/>
      <c r="I193" s="559"/>
      <c r="J193" s="559"/>
      <c r="K193" s="561">
        <f t="shared" si="8"/>
        <v>0</v>
      </c>
      <c r="L193" s="559"/>
      <c r="M193" s="559"/>
      <c r="N193" s="561">
        <f t="shared" si="9"/>
        <v>0</v>
      </c>
      <c r="O193" s="561">
        <f t="shared" si="10"/>
        <v>0</v>
      </c>
      <c r="P193" s="559"/>
      <c r="Q193" s="562">
        <f t="shared" si="11"/>
        <v>0</v>
      </c>
    </row>
    <row r="194" spans="1:17" s="558" customFormat="1" ht="20.25" customHeight="1" x14ac:dyDescent="0.25">
      <c r="A194" s="619" t="str">
        <f>'FN_priloga 1'!$B$1</f>
        <v>EKONOMSKA ŠOLA MURSKA SOBOTA, NORŠINSKA ULICA 13, 9000 MURSKA SOBOTA</v>
      </c>
      <c r="B194" s="616"/>
      <c r="C194" s="613"/>
      <c r="D194" s="559"/>
      <c r="E194" s="560"/>
      <c r="F194" s="559"/>
      <c r="G194" s="559"/>
      <c r="H194" s="559"/>
      <c r="I194" s="559"/>
      <c r="J194" s="559"/>
      <c r="K194" s="561">
        <f t="shared" si="8"/>
        <v>0</v>
      </c>
      <c r="L194" s="559"/>
      <c r="M194" s="559"/>
      <c r="N194" s="561">
        <f t="shared" si="9"/>
        <v>0</v>
      </c>
      <c r="O194" s="561">
        <f t="shared" si="10"/>
        <v>0</v>
      </c>
      <c r="P194" s="559"/>
      <c r="Q194" s="562">
        <f t="shared" si="11"/>
        <v>0</v>
      </c>
    </row>
    <row r="195" spans="1:17" s="558" customFormat="1" ht="20.25" customHeight="1" x14ac:dyDescent="0.25">
      <c r="A195" s="619" t="str">
        <f>'FN_priloga 1'!$B$1</f>
        <v>EKONOMSKA ŠOLA MURSKA SOBOTA, NORŠINSKA ULICA 13, 9000 MURSKA SOBOTA</v>
      </c>
      <c r="B195" s="616"/>
      <c r="C195" s="613"/>
      <c r="D195" s="559"/>
      <c r="E195" s="560"/>
      <c r="F195" s="559"/>
      <c r="G195" s="559"/>
      <c r="H195" s="559"/>
      <c r="I195" s="559"/>
      <c r="J195" s="559"/>
      <c r="K195" s="561">
        <f t="shared" si="8"/>
        <v>0</v>
      </c>
      <c r="L195" s="559"/>
      <c r="M195" s="559"/>
      <c r="N195" s="561">
        <f t="shared" si="9"/>
        <v>0</v>
      </c>
      <c r="O195" s="561">
        <f t="shared" si="10"/>
        <v>0</v>
      </c>
      <c r="P195" s="559"/>
      <c r="Q195" s="562">
        <f t="shared" si="11"/>
        <v>0</v>
      </c>
    </row>
    <row r="196" spans="1:17" s="558" customFormat="1" ht="20.25" customHeight="1" x14ac:dyDescent="0.25">
      <c r="A196" s="619" t="str">
        <f>'FN_priloga 1'!$B$1</f>
        <v>EKONOMSKA ŠOLA MURSKA SOBOTA, NORŠINSKA ULICA 13, 9000 MURSKA SOBOTA</v>
      </c>
      <c r="B196" s="616"/>
      <c r="C196" s="613"/>
      <c r="D196" s="559"/>
      <c r="E196" s="560"/>
      <c r="F196" s="559"/>
      <c r="G196" s="559"/>
      <c r="H196" s="559"/>
      <c r="I196" s="559"/>
      <c r="J196" s="559"/>
      <c r="K196" s="561">
        <f t="shared" si="8"/>
        <v>0</v>
      </c>
      <c r="L196" s="559"/>
      <c r="M196" s="559"/>
      <c r="N196" s="561">
        <f t="shared" si="9"/>
        <v>0</v>
      </c>
      <c r="O196" s="561">
        <f t="shared" si="10"/>
        <v>0</v>
      </c>
      <c r="P196" s="559"/>
      <c r="Q196" s="562">
        <f t="shared" si="11"/>
        <v>0</v>
      </c>
    </row>
    <row r="197" spans="1:17" s="558" customFormat="1" ht="20.25" customHeight="1" x14ac:dyDescent="0.25">
      <c r="A197" s="619" t="str">
        <f>'FN_priloga 1'!$B$1</f>
        <v>EKONOMSKA ŠOLA MURSKA SOBOTA, NORŠINSKA ULICA 13, 9000 MURSKA SOBOTA</v>
      </c>
      <c r="B197" s="616"/>
      <c r="C197" s="613"/>
      <c r="D197" s="559"/>
      <c r="E197" s="560"/>
      <c r="F197" s="559"/>
      <c r="G197" s="559"/>
      <c r="H197" s="559"/>
      <c r="I197" s="559"/>
      <c r="J197" s="559"/>
      <c r="K197" s="561">
        <f t="shared" si="8"/>
        <v>0</v>
      </c>
      <c r="L197" s="559"/>
      <c r="M197" s="559"/>
      <c r="N197" s="561">
        <f t="shared" si="9"/>
        <v>0</v>
      </c>
      <c r="O197" s="561">
        <f t="shared" si="10"/>
        <v>0</v>
      </c>
      <c r="P197" s="559"/>
      <c r="Q197" s="562">
        <f t="shared" si="11"/>
        <v>0</v>
      </c>
    </row>
    <row r="198" spans="1:17" s="558" customFormat="1" ht="20.25" customHeight="1" x14ac:dyDescent="0.25">
      <c r="A198" s="619" t="str">
        <f>'FN_priloga 1'!$B$1</f>
        <v>EKONOMSKA ŠOLA MURSKA SOBOTA, NORŠINSKA ULICA 13, 9000 MURSKA SOBOTA</v>
      </c>
      <c r="B198" s="616"/>
      <c r="C198" s="613"/>
      <c r="D198" s="559"/>
      <c r="E198" s="560"/>
      <c r="F198" s="559"/>
      <c r="G198" s="559"/>
      <c r="H198" s="559"/>
      <c r="I198" s="559"/>
      <c r="J198" s="559"/>
      <c r="K198" s="561">
        <f t="shared" ref="K198:K201" si="12">SUM(H198:J198)</f>
        <v>0</v>
      </c>
      <c r="L198" s="559"/>
      <c r="M198" s="559"/>
      <c r="N198" s="561">
        <f t="shared" ref="N198:N201" si="13">SUM(L198:M198)</f>
        <v>0</v>
      </c>
      <c r="O198" s="561">
        <f t="shared" ref="O198:O201" si="14">G198+K198+N198</f>
        <v>0</v>
      </c>
      <c r="P198" s="559"/>
      <c r="Q198" s="562">
        <f t="shared" ref="Q198:Q201" si="15">O198+P198</f>
        <v>0</v>
      </c>
    </row>
    <row r="199" spans="1:17" s="558" customFormat="1" ht="20.25" customHeight="1" x14ac:dyDescent="0.25">
      <c r="A199" s="619" t="str">
        <f>'FN_priloga 1'!$B$1</f>
        <v>EKONOMSKA ŠOLA MURSKA SOBOTA, NORŠINSKA ULICA 13, 9000 MURSKA SOBOTA</v>
      </c>
      <c r="B199" s="616"/>
      <c r="C199" s="613"/>
      <c r="D199" s="559"/>
      <c r="E199" s="560"/>
      <c r="F199" s="559"/>
      <c r="G199" s="559"/>
      <c r="H199" s="559"/>
      <c r="I199" s="559"/>
      <c r="J199" s="559"/>
      <c r="K199" s="561">
        <f t="shared" si="12"/>
        <v>0</v>
      </c>
      <c r="L199" s="559"/>
      <c r="M199" s="559"/>
      <c r="N199" s="561">
        <f t="shared" si="13"/>
        <v>0</v>
      </c>
      <c r="O199" s="561">
        <f t="shared" si="14"/>
        <v>0</v>
      </c>
      <c r="P199" s="559"/>
      <c r="Q199" s="562">
        <f t="shared" si="15"/>
        <v>0</v>
      </c>
    </row>
    <row r="200" spans="1:17" s="558" customFormat="1" ht="20.25" customHeight="1" x14ac:dyDescent="0.25">
      <c r="A200" s="619" t="str">
        <f>'FN_priloga 1'!$B$1</f>
        <v>EKONOMSKA ŠOLA MURSKA SOBOTA, NORŠINSKA ULICA 13, 9000 MURSKA SOBOTA</v>
      </c>
      <c r="B200" s="616"/>
      <c r="C200" s="613"/>
      <c r="D200" s="559"/>
      <c r="E200" s="560"/>
      <c r="F200" s="559"/>
      <c r="G200" s="559"/>
      <c r="H200" s="559"/>
      <c r="I200" s="559"/>
      <c r="J200" s="559"/>
      <c r="K200" s="561">
        <f t="shared" si="12"/>
        <v>0</v>
      </c>
      <c r="L200" s="559"/>
      <c r="M200" s="559"/>
      <c r="N200" s="561">
        <f t="shared" si="13"/>
        <v>0</v>
      </c>
      <c r="O200" s="561">
        <f t="shared" si="14"/>
        <v>0</v>
      </c>
      <c r="P200" s="559"/>
      <c r="Q200" s="562">
        <f t="shared" si="15"/>
        <v>0</v>
      </c>
    </row>
    <row r="201" spans="1:17" s="558" customFormat="1" ht="20.25" customHeight="1" x14ac:dyDescent="0.25">
      <c r="A201" s="619" t="str">
        <f>'FN_priloga 1'!$B$1</f>
        <v>EKONOMSKA ŠOLA MURSKA SOBOTA, NORŠINSKA ULICA 13, 9000 MURSKA SOBOTA</v>
      </c>
      <c r="B201" s="616"/>
      <c r="C201" s="613"/>
      <c r="D201" s="559"/>
      <c r="E201" s="560"/>
      <c r="F201" s="559"/>
      <c r="G201" s="559"/>
      <c r="H201" s="559"/>
      <c r="I201" s="559"/>
      <c r="J201" s="559"/>
      <c r="K201" s="561">
        <f t="shared" si="12"/>
        <v>0</v>
      </c>
      <c r="L201" s="559"/>
      <c r="M201" s="559"/>
      <c r="N201" s="561">
        <f t="shared" si="13"/>
        <v>0</v>
      </c>
      <c r="O201" s="561">
        <f t="shared" si="14"/>
        <v>0</v>
      </c>
      <c r="P201" s="559"/>
      <c r="Q201" s="562">
        <f t="shared" si="15"/>
        <v>0</v>
      </c>
    </row>
    <row r="202" spans="1:17" s="563" customFormat="1" ht="20.25" customHeight="1" x14ac:dyDescent="0.2">
      <c r="A202" s="619" t="str">
        <f>'FN_priloga 1'!$B$1</f>
        <v>EKONOMSKA ŠOLA MURSKA SOBOTA, NORŠINSKA ULICA 13, 9000 MURSKA SOBOTA</v>
      </c>
      <c r="B202" s="616"/>
      <c r="C202" s="613"/>
      <c r="D202" s="559"/>
      <c r="E202" s="560"/>
      <c r="F202" s="559"/>
      <c r="G202" s="559"/>
      <c r="H202" s="559"/>
      <c r="I202" s="559"/>
      <c r="J202" s="559"/>
      <c r="K202" s="561">
        <f t="shared" ref="K202:K265" si="16">SUM(H202:J202)</f>
        <v>0</v>
      </c>
      <c r="L202" s="559"/>
      <c r="M202" s="559"/>
      <c r="N202" s="561">
        <f t="shared" ref="N202:N265" si="17">SUM(L202:M202)</f>
        <v>0</v>
      </c>
      <c r="O202" s="561">
        <f t="shared" ref="O202:O265" si="18">G202+K202+N202</f>
        <v>0</v>
      </c>
      <c r="P202" s="559"/>
      <c r="Q202" s="562">
        <f t="shared" ref="Q202:Q265" si="19">O202+P202</f>
        <v>0</v>
      </c>
    </row>
    <row r="203" spans="1:17" s="563" customFormat="1" ht="20.25" customHeight="1" x14ac:dyDescent="0.2">
      <c r="A203" s="619" t="str">
        <f>'FN_priloga 1'!$B$1</f>
        <v>EKONOMSKA ŠOLA MURSKA SOBOTA, NORŠINSKA ULICA 13, 9000 MURSKA SOBOTA</v>
      </c>
      <c r="B203" s="616"/>
      <c r="C203" s="613"/>
      <c r="D203" s="559"/>
      <c r="E203" s="560"/>
      <c r="F203" s="559"/>
      <c r="G203" s="559"/>
      <c r="H203" s="559"/>
      <c r="I203" s="559"/>
      <c r="J203" s="559"/>
      <c r="K203" s="561">
        <f t="shared" si="16"/>
        <v>0</v>
      </c>
      <c r="L203" s="559"/>
      <c r="M203" s="559"/>
      <c r="N203" s="561">
        <f t="shared" si="17"/>
        <v>0</v>
      </c>
      <c r="O203" s="561">
        <f t="shared" si="18"/>
        <v>0</v>
      </c>
      <c r="P203" s="559"/>
      <c r="Q203" s="562">
        <f t="shared" si="19"/>
        <v>0</v>
      </c>
    </row>
    <row r="204" spans="1:17" s="563" customFormat="1" ht="20.25" customHeight="1" x14ac:dyDescent="0.2">
      <c r="A204" s="619" t="str">
        <f>'FN_priloga 1'!$B$1</f>
        <v>EKONOMSKA ŠOLA MURSKA SOBOTA, NORŠINSKA ULICA 13, 9000 MURSKA SOBOTA</v>
      </c>
      <c r="B204" s="616"/>
      <c r="C204" s="613"/>
      <c r="D204" s="559"/>
      <c r="E204" s="560"/>
      <c r="F204" s="559"/>
      <c r="G204" s="559"/>
      <c r="H204" s="559"/>
      <c r="I204" s="559"/>
      <c r="J204" s="559"/>
      <c r="K204" s="561">
        <f t="shared" si="16"/>
        <v>0</v>
      </c>
      <c r="L204" s="559"/>
      <c r="M204" s="559"/>
      <c r="N204" s="561">
        <f t="shared" si="17"/>
        <v>0</v>
      </c>
      <c r="O204" s="561">
        <f t="shared" si="18"/>
        <v>0</v>
      </c>
      <c r="P204" s="559"/>
      <c r="Q204" s="562">
        <f t="shared" si="19"/>
        <v>0</v>
      </c>
    </row>
    <row r="205" spans="1:17" s="563" customFormat="1" ht="20.25" customHeight="1" x14ac:dyDescent="0.2">
      <c r="A205" s="619" t="str">
        <f>'FN_priloga 1'!$B$1</f>
        <v>EKONOMSKA ŠOLA MURSKA SOBOTA, NORŠINSKA ULICA 13, 9000 MURSKA SOBOTA</v>
      </c>
      <c r="B205" s="616"/>
      <c r="C205" s="613"/>
      <c r="D205" s="559"/>
      <c r="E205" s="560"/>
      <c r="F205" s="559"/>
      <c r="G205" s="559"/>
      <c r="H205" s="559"/>
      <c r="I205" s="559"/>
      <c r="J205" s="559"/>
      <c r="K205" s="561">
        <f t="shared" si="16"/>
        <v>0</v>
      </c>
      <c r="L205" s="559"/>
      <c r="M205" s="559"/>
      <c r="N205" s="561">
        <f t="shared" si="17"/>
        <v>0</v>
      </c>
      <c r="O205" s="561">
        <f t="shared" si="18"/>
        <v>0</v>
      </c>
      <c r="P205" s="559"/>
      <c r="Q205" s="562">
        <f t="shared" si="19"/>
        <v>0</v>
      </c>
    </row>
    <row r="206" spans="1:17" s="563" customFormat="1" ht="20.25" customHeight="1" x14ac:dyDescent="0.2">
      <c r="A206" s="619" t="str">
        <f>'FN_priloga 1'!$B$1</f>
        <v>EKONOMSKA ŠOLA MURSKA SOBOTA, NORŠINSKA ULICA 13, 9000 MURSKA SOBOTA</v>
      </c>
      <c r="B206" s="616"/>
      <c r="C206" s="613"/>
      <c r="D206" s="559"/>
      <c r="E206" s="560"/>
      <c r="F206" s="559"/>
      <c r="G206" s="559"/>
      <c r="H206" s="559"/>
      <c r="I206" s="559"/>
      <c r="J206" s="559"/>
      <c r="K206" s="561">
        <f t="shared" si="16"/>
        <v>0</v>
      </c>
      <c r="L206" s="559"/>
      <c r="M206" s="559"/>
      <c r="N206" s="561">
        <f t="shared" si="17"/>
        <v>0</v>
      </c>
      <c r="O206" s="561">
        <f t="shared" si="18"/>
        <v>0</v>
      </c>
      <c r="P206" s="559"/>
      <c r="Q206" s="562">
        <f t="shared" si="19"/>
        <v>0</v>
      </c>
    </row>
    <row r="207" spans="1:17" s="563" customFormat="1" ht="20.25" customHeight="1" x14ac:dyDescent="0.2">
      <c r="A207" s="619" t="str">
        <f>'FN_priloga 1'!$B$1</f>
        <v>EKONOMSKA ŠOLA MURSKA SOBOTA, NORŠINSKA ULICA 13, 9000 MURSKA SOBOTA</v>
      </c>
      <c r="B207" s="616"/>
      <c r="C207" s="613"/>
      <c r="D207" s="559"/>
      <c r="E207" s="560"/>
      <c r="F207" s="559"/>
      <c r="G207" s="559"/>
      <c r="H207" s="559"/>
      <c r="I207" s="559"/>
      <c r="J207" s="559"/>
      <c r="K207" s="561">
        <f t="shared" si="16"/>
        <v>0</v>
      </c>
      <c r="L207" s="559"/>
      <c r="M207" s="559"/>
      <c r="N207" s="561">
        <f t="shared" si="17"/>
        <v>0</v>
      </c>
      <c r="O207" s="561">
        <f t="shared" si="18"/>
        <v>0</v>
      </c>
      <c r="P207" s="559"/>
      <c r="Q207" s="562">
        <f t="shared" si="19"/>
        <v>0</v>
      </c>
    </row>
    <row r="208" spans="1:17" s="563" customFormat="1" ht="20.25" customHeight="1" x14ac:dyDescent="0.2">
      <c r="A208" s="619" t="str">
        <f>'FN_priloga 1'!$B$1</f>
        <v>EKONOMSKA ŠOLA MURSKA SOBOTA, NORŠINSKA ULICA 13, 9000 MURSKA SOBOTA</v>
      </c>
      <c r="B208" s="616"/>
      <c r="C208" s="613"/>
      <c r="D208" s="559"/>
      <c r="E208" s="560"/>
      <c r="F208" s="559"/>
      <c r="G208" s="559"/>
      <c r="H208" s="559"/>
      <c r="I208" s="559"/>
      <c r="J208" s="559"/>
      <c r="K208" s="561">
        <f t="shared" si="16"/>
        <v>0</v>
      </c>
      <c r="L208" s="559"/>
      <c r="M208" s="559"/>
      <c r="N208" s="561">
        <f t="shared" si="17"/>
        <v>0</v>
      </c>
      <c r="O208" s="561">
        <f t="shared" si="18"/>
        <v>0</v>
      </c>
      <c r="P208" s="559"/>
      <c r="Q208" s="562">
        <f t="shared" si="19"/>
        <v>0</v>
      </c>
    </row>
    <row r="209" spans="1:17" s="563" customFormat="1" ht="20.25" customHeight="1" x14ac:dyDescent="0.2">
      <c r="A209" s="619" t="str">
        <f>'FN_priloga 1'!$B$1</f>
        <v>EKONOMSKA ŠOLA MURSKA SOBOTA, NORŠINSKA ULICA 13, 9000 MURSKA SOBOTA</v>
      </c>
      <c r="B209" s="616"/>
      <c r="C209" s="613"/>
      <c r="D209" s="559"/>
      <c r="E209" s="560"/>
      <c r="F209" s="559"/>
      <c r="G209" s="559"/>
      <c r="H209" s="559"/>
      <c r="I209" s="559"/>
      <c r="J209" s="559"/>
      <c r="K209" s="561">
        <f t="shared" si="16"/>
        <v>0</v>
      </c>
      <c r="L209" s="559"/>
      <c r="M209" s="559"/>
      <c r="N209" s="561">
        <f t="shared" si="17"/>
        <v>0</v>
      </c>
      <c r="O209" s="561">
        <f t="shared" si="18"/>
        <v>0</v>
      </c>
      <c r="P209" s="559"/>
      <c r="Q209" s="562">
        <f t="shared" si="19"/>
        <v>0</v>
      </c>
    </row>
    <row r="210" spans="1:17" s="563" customFormat="1" ht="20.25" customHeight="1" x14ac:dyDescent="0.2">
      <c r="A210" s="619" t="str">
        <f>'FN_priloga 1'!$B$1</f>
        <v>EKONOMSKA ŠOLA MURSKA SOBOTA, NORŠINSKA ULICA 13, 9000 MURSKA SOBOTA</v>
      </c>
      <c r="B210" s="616"/>
      <c r="C210" s="613"/>
      <c r="D210" s="559"/>
      <c r="E210" s="560"/>
      <c r="F210" s="559"/>
      <c r="G210" s="559"/>
      <c r="H210" s="559"/>
      <c r="I210" s="559"/>
      <c r="J210" s="559"/>
      <c r="K210" s="561">
        <f t="shared" si="16"/>
        <v>0</v>
      </c>
      <c r="L210" s="559"/>
      <c r="M210" s="559"/>
      <c r="N210" s="561">
        <f t="shared" si="17"/>
        <v>0</v>
      </c>
      <c r="O210" s="561">
        <f t="shared" si="18"/>
        <v>0</v>
      </c>
      <c r="P210" s="559"/>
      <c r="Q210" s="562">
        <f t="shared" si="19"/>
        <v>0</v>
      </c>
    </row>
    <row r="211" spans="1:17" s="563" customFormat="1" ht="20.25" customHeight="1" x14ac:dyDescent="0.2">
      <c r="A211" s="619" t="str">
        <f>'FN_priloga 1'!$B$1</f>
        <v>EKONOMSKA ŠOLA MURSKA SOBOTA, NORŠINSKA ULICA 13, 9000 MURSKA SOBOTA</v>
      </c>
      <c r="B211" s="616"/>
      <c r="C211" s="613"/>
      <c r="D211" s="559"/>
      <c r="E211" s="560"/>
      <c r="F211" s="559"/>
      <c r="G211" s="559"/>
      <c r="H211" s="559"/>
      <c r="I211" s="559"/>
      <c r="J211" s="559"/>
      <c r="K211" s="561">
        <f t="shared" si="16"/>
        <v>0</v>
      </c>
      <c r="L211" s="559"/>
      <c r="M211" s="559"/>
      <c r="N211" s="561">
        <f t="shared" si="17"/>
        <v>0</v>
      </c>
      <c r="O211" s="561">
        <f t="shared" si="18"/>
        <v>0</v>
      </c>
      <c r="P211" s="559"/>
      <c r="Q211" s="562">
        <f t="shared" si="19"/>
        <v>0</v>
      </c>
    </row>
    <row r="212" spans="1:17" s="563" customFormat="1" ht="20.25" customHeight="1" x14ac:dyDescent="0.2">
      <c r="A212" s="619" t="str">
        <f>'FN_priloga 1'!$B$1</f>
        <v>EKONOMSKA ŠOLA MURSKA SOBOTA, NORŠINSKA ULICA 13, 9000 MURSKA SOBOTA</v>
      </c>
      <c r="B212" s="616"/>
      <c r="C212" s="613"/>
      <c r="D212" s="559"/>
      <c r="E212" s="560"/>
      <c r="F212" s="559"/>
      <c r="G212" s="559"/>
      <c r="H212" s="559"/>
      <c r="I212" s="559"/>
      <c r="J212" s="559"/>
      <c r="K212" s="561">
        <f t="shared" si="16"/>
        <v>0</v>
      </c>
      <c r="L212" s="559"/>
      <c r="M212" s="559"/>
      <c r="N212" s="561">
        <f t="shared" si="17"/>
        <v>0</v>
      </c>
      <c r="O212" s="561">
        <f t="shared" si="18"/>
        <v>0</v>
      </c>
      <c r="P212" s="559"/>
      <c r="Q212" s="562">
        <f t="shared" si="19"/>
        <v>0</v>
      </c>
    </row>
    <row r="213" spans="1:17" s="563" customFormat="1" ht="20.25" customHeight="1" x14ac:dyDescent="0.2">
      <c r="A213" s="619" t="str">
        <f>'FN_priloga 1'!$B$1</f>
        <v>EKONOMSKA ŠOLA MURSKA SOBOTA, NORŠINSKA ULICA 13, 9000 MURSKA SOBOTA</v>
      </c>
      <c r="B213" s="616"/>
      <c r="C213" s="613"/>
      <c r="D213" s="559"/>
      <c r="E213" s="560"/>
      <c r="F213" s="559"/>
      <c r="G213" s="559"/>
      <c r="H213" s="559"/>
      <c r="I213" s="559"/>
      <c r="J213" s="559"/>
      <c r="K213" s="561">
        <f t="shared" si="16"/>
        <v>0</v>
      </c>
      <c r="L213" s="559"/>
      <c r="M213" s="559"/>
      <c r="N213" s="561">
        <f t="shared" si="17"/>
        <v>0</v>
      </c>
      <c r="O213" s="561">
        <f t="shared" si="18"/>
        <v>0</v>
      </c>
      <c r="P213" s="559"/>
      <c r="Q213" s="562">
        <f t="shared" si="19"/>
        <v>0</v>
      </c>
    </row>
    <row r="214" spans="1:17" s="563" customFormat="1" ht="20.25" customHeight="1" x14ac:dyDescent="0.2">
      <c r="A214" s="619" t="str">
        <f>'FN_priloga 1'!$B$1</f>
        <v>EKONOMSKA ŠOLA MURSKA SOBOTA, NORŠINSKA ULICA 13, 9000 MURSKA SOBOTA</v>
      </c>
      <c r="B214" s="616"/>
      <c r="C214" s="613"/>
      <c r="D214" s="559"/>
      <c r="E214" s="560"/>
      <c r="F214" s="559"/>
      <c r="G214" s="559"/>
      <c r="H214" s="559"/>
      <c r="I214" s="559"/>
      <c r="J214" s="559"/>
      <c r="K214" s="561">
        <f t="shared" si="16"/>
        <v>0</v>
      </c>
      <c r="L214" s="559"/>
      <c r="M214" s="559"/>
      <c r="N214" s="561">
        <f t="shared" si="17"/>
        <v>0</v>
      </c>
      <c r="O214" s="561">
        <f t="shared" si="18"/>
        <v>0</v>
      </c>
      <c r="P214" s="559"/>
      <c r="Q214" s="562">
        <f t="shared" si="19"/>
        <v>0</v>
      </c>
    </row>
    <row r="215" spans="1:17" s="563" customFormat="1" ht="20.25" customHeight="1" x14ac:dyDescent="0.2">
      <c r="A215" s="619" t="str">
        <f>'FN_priloga 1'!$B$1</f>
        <v>EKONOMSKA ŠOLA MURSKA SOBOTA, NORŠINSKA ULICA 13, 9000 MURSKA SOBOTA</v>
      </c>
      <c r="B215" s="616"/>
      <c r="C215" s="613"/>
      <c r="D215" s="559"/>
      <c r="E215" s="560"/>
      <c r="F215" s="559"/>
      <c r="G215" s="559"/>
      <c r="H215" s="559"/>
      <c r="I215" s="559"/>
      <c r="J215" s="559"/>
      <c r="K215" s="561">
        <f t="shared" si="16"/>
        <v>0</v>
      </c>
      <c r="L215" s="559"/>
      <c r="M215" s="559"/>
      <c r="N215" s="561">
        <f t="shared" si="17"/>
        <v>0</v>
      </c>
      <c r="O215" s="561">
        <f t="shared" si="18"/>
        <v>0</v>
      </c>
      <c r="P215" s="559"/>
      <c r="Q215" s="562">
        <f t="shared" si="19"/>
        <v>0</v>
      </c>
    </row>
    <row r="216" spans="1:17" s="563" customFormat="1" ht="20.25" customHeight="1" x14ac:dyDescent="0.2">
      <c r="A216" s="619" t="str">
        <f>'FN_priloga 1'!$B$1</f>
        <v>EKONOMSKA ŠOLA MURSKA SOBOTA, NORŠINSKA ULICA 13, 9000 MURSKA SOBOTA</v>
      </c>
      <c r="B216" s="616"/>
      <c r="C216" s="613"/>
      <c r="D216" s="559"/>
      <c r="E216" s="560"/>
      <c r="F216" s="559"/>
      <c r="G216" s="559"/>
      <c r="H216" s="559"/>
      <c r="I216" s="559"/>
      <c r="J216" s="559"/>
      <c r="K216" s="561">
        <f t="shared" si="16"/>
        <v>0</v>
      </c>
      <c r="L216" s="559"/>
      <c r="M216" s="559"/>
      <c r="N216" s="561">
        <f t="shared" si="17"/>
        <v>0</v>
      </c>
      <c r="O216" s="561">
        <f t="shared" si="18"/>
        <v>0</v>
      </c>
      <c r="P216" s="559"/>
      <c r="Q216" s="562">
        <f t="shared" si="19"/>
        <v>0</v>
      </c>
    </row>
    <row r="217" spans="1:17" s="563" customFormat="1" ht="20.25" customHeight="1" x14ac:dyDescent="0.2">
      <c r="A217" s="619" t="str">
        <f>'FN_priloga 1'!$B$1</f>
        <v>EKONOMSKA ŠOLA MURSKA SOBOTA, NORŠINSKA ULICA 13, 9000 MURSKA SOBOTA</v>
      </c>
      <c r="B217" s="616"/>
      <c r="C217" s="613"/>
      <c r="D217" s="559"/>
      <c r="E217" s="560"/>
      <c r="F217" s="559"/>
      <c r="G217" s="559"/>
      <c r="H217" s="559"/>
      <c r="I217" s="559"/>
      <c r="J217" s="559"/>
      <c r="K217" s="561">
        <f t="shared" si="16"/>
        <v>0</v>
      </c>
      <c r="L217" s="559"/>
      <c r="M217" s="559"/>
      <c r="N217" s="561">
        <f t="shared" si="17"/>
        <v>0</v>
      </c>
      <c r="O217" s="561">
        <f t="shared" si="18"/>
        <v>0</v>
      </c>
      <c r="P217" s="559"/>
      <c r="Q217" s="562">
        <f t="shared" si="19"/>
        <v>0</v>
      </c>
    </row>
    <row r="218" spans="1:17" s="563" customFormat="1" ht="20.25" customHeight="1" x14ac:dyDescent="0.2">
      <c r="A218" s="619" t="str">
        <f>'FN_priloga 1'!$B$1</f>
        <v>EKONOMSKA ŠOLA MURSKA SOBOTA, NORŠINSKA ULICA 13, 9000 MURSKA SOBOTA</v>
      </c>
      <c r="B218" s="616"/>
      <c r="C218" s="613"/>
      <c r="D218" s="559"/>
      <c r="E218" s="560"/>
      <c r="F218" s="559"/>
      <c r="G218" s="559"/>
      <c r="H218" s="559"/>
      <c r="I218" s="559"/>
      <c r="J218" s="559"/>
      <c r="K218" s="561">
        <f t="shared" si="16"/>
        <v>0</v>
      </c>
      <c r="L218" s="559"/>
      <c r="M218" s="559"/>
      <c r="N218" s="561">
        <f t="shared" si="17"/>
        <v>0</v>
      </c>
      <c r="O218" s="561">
        <f t="shared" si="18"/>
        <v>0</v>
      </c>
      <c r="P218" s="559"/>
      <c r="Q218" s="562">
        <f t="shared" si="19"/>
        <v>0</v>
      </c>
    </row>
    <row r="219" spans="1:17" s="563" customFormat="1" ht="20.25" customHeight="1" x14ac:dyDescent="0.2">
      <c r="A219" s="619" t="str">
        <f>'FN_priloga 1'!$B$1</f>
        <v>EKONOMSKA ŠOLA MURSKA SOBOTA, NORŠINSKA ULICA 13, 9000 MURSKA SOBOTA</v>
      </c>
      <c r="B219" s="616"/>
      <c r="C219" s="613"/>
      <c r="D219" s="559"/>
      <c r="E219" s="560"/>
      <c r="F219" s="559"/>
      <c r="G219" s="559"/>
      <c r="H219" s="559"/>
      <c r="I219" s="559"/>
      <c r="J219" s="559"/>
      <c r="K219" s="561">
        <f t="shared" si="16"/>
        <v>0</v>
      </c>
      <c r="L219" s="559"/>
      <c r="M219" s="559"/>
      <c r="N219" s="561">
        <f t="shared" si="17"/>
        <v>0</v>
      </c>
      <c r="O219" s="561">
        <f t="shared" si="18"/>
        <v>0</v>
      </c>
      <c r="P219" s="559"/>
      <c r="Q219" s="562">
        <f t="shared" si="19"/>
        <v>0</v>
      </c>
    </row>
    <row r="220" spans="1:17" s="563" customFormat="1" ht="20.25" customHeight="1" x14ac:dyDescent="0.2">
      <c r="A220" s="619" t="str">
        <f>'FN_priloga 1'!$B$1</f>
        <v>EKONOMSKA ŠOLA MURSKA SOBOTA, NORŠINSKA ULICA 13, 9000 MURSKA SOBOTA</v>
      </c>
      <c r="B220" s="616"/>
      <c r="C220" s="613"/>
      <c r="D220" s="559"/>
      <c r="E220" s="560"/>
      <c r="F220" s="559"/>
      <c r="G220" s="559"/>
      <c r="H220" s="559"/>
      <c r="I220" s="559"/>
      <c r="J220" s="559"/>
      <c r="K220" s="561">
        <f t="shared" si="16"/>
        <v>0</v>
      </c>
      <c r="L220" s="559"/>
      <c r="M220" s="559"/>
      <c r="N220" s="561">
        <f t="shared" si="17"/>
        <v>0</v>
      </c>
      <c r="O220" s="561">
        <f t="shared" si="18"/>
        <v>0</v>
      </c>
      <c r="P220" s="559"/>
      <c r="Q220" s="562">
        <f t="shared" si="19"/>
        <v>0</v>
      </c>
    </row>
    <row r="221" spans="1:17" s="563" customFormat="1" ht="20.25" customHeight="1" x14ac:dyDescent="0.2">
      <c r="A221" s="619" t="str">
        <f>'FN_priloga 1'!$B$1</f>
        <v>EKONOMSKA ŠOLA MURSKA SOBOTA, NORŠINSKA ULICA 13, 9000 MURSKA SOBOTA</v>
      </c>
      <c r="B221" s="616"/>
      <c r="C221" s="613"/>
      <c r="D221" s="559"/>
      <c r="E221" s="560"/>
      <c r="F221" s="559"/>
      <c r="G221" s="559"/>
      <c r="H221" s="559"/>
      <c r="I221" s="559"/>
      <c r="J221" s="559"/>
      <c r="K221" s="561">
        <f t="shared" si="16"/>
        <v>0</v>
      </c>
      <c r="L221" s="559"/>
      <c r="M221" s="559"/>
      <c r="N221" s="561">
        <f t="shared" si="17"/>
        <v>0</v>
      </c>
      <c r="O221" s="561">
        <f t="shared" si="18"/>
        <v>0</v>
      </c>
      <c r="P221" s="559"/>
      <c r="Q221" s="562">
        <f t="shared" si="19"/>
        <v>0</v>
      </c>
    </row>
    <row r="222" spans="1:17" s="563" customFormat="1" ht="20.25" customHeight="1" x14ac:dyDescent="0.2">
      <c r="A222" s="619" t="str">
        <f>'FN_priloga 1'!$B$1</f>
        <v>EKONOMSKA ŠOLA MURSKA SOBOTA, NORŠINSKA ULICA 13, 9000 MURSKA SOBOTA</v>
      </c>
      <c r="B222" s="616"/>
      <c r="C222" s="613"/>
      <c r="D222" s="559"/>
      <c r="E222" s="560"/>
      <c r="F222" s="559"/>
      <c r="G222" s="559"/>
      <c r="H222" s="559"/>
      <c r="I222" s="559"/>
      <c r="J222" s="559"/>
      <c r="K222" s="561">
        <f t="shared" si="16"/>
        <v>0</v>
      </c>
      <c r="L222" s="559"/>
      <c r="M222" s="559"/>
      <c r="N222" s="561">
        <f t="shared" si="17"/>
        <v>0</v>
      </c>
      <c r="O222" s="561">
        <f t="shared" si="18"/>
        <v>0</v>
      </c>
      <c r="P222" s="559"/>
      <c r="Q222" s="562">
        <f t="shared" si="19"/>
        <v>0</v>
      </c>
    </row>
    <row r="223" spans="1:17" s="563" customFormat="1" ht="20.25" customHeight="1" x14ac:dyDescent="0.2">
      <c r="A223" s="619" t="str">
        <f>'FN_priloga 1'!$B$1</f>
        <v>EKONOMSKA ŠOLA MURSKA SOBOTA, NORŠINSKA ULICA 13, 9000 MURSKA SOBOTA</v>
      </c>
      <c r="B223" s="616"/>
      <c r="C223" s="613"/>
      <c r="D223" s="559"/>
      <c r="E223" s="560"/>
      <c r="F223" s="559"/>
      <c r="G223" s="559"/>
      <c r="H223" s="559"/>
      <c r="I223" s="559"/>
      <c r="J223" s="559"/>
      <c r="K223" s="561">
        <f t="shared" si="16"/>
        <v>0</v>
      </c>
      <c r="L223" s="559"/>
      <c r="M223" s="559"/>
      <c r="N223" s="561">
        <f t="shared" si="17"/>
        <v>0</v>
      </c>
      <c r="O223" s="561">
        <f t="shared" si="18"/>
        <v>0</v>
      </c>
      <c r="P223" s="559"/>
      <c r="Q223" s="562">
        <f t="shared" si="19"/>
        <v>0</v>
      </c>
    </row>
    <row r="224" spans="1:17" s="563" customFormat="1" ht="20.25" customHeight="1" x14ac:dyDescent="0.2">
      <c r="A224" s="619" t="str">
        <f>'FN_priloga 1'!$B$1</f>
        <v>EKONOMSKA ŠOLA MURSKA SOBOTA, NORŠINSKA ULICA 13, 9000 MURSKA SOBOTA</v>
      </c>
      <c r="B224" s="616"/>
      <c r="C224" s="613"/>
      <c r="D224" s="559"/>
      <c r="E224" s="560"/>
      <c r="F224" s="559"/>
      <c r="G224" s="559"/>
      <c r="H224" s="559"/>
      <c r="I224" s="559"/>
      <c r="J224" s="559"/>
      <c r="K224" s="561">
        <f t="shared" si="16"/>
        <v>0</v>
      </c>
      <c r="L224" s="559"/>
      <c r="M224" s="559"/>
      <c r="N224" s="561">
        <f t="shared" si="17"/>
        <v>0</v>
      </c>
      <c r="O224" s="561">
        <f t="shared" si="18"/>
        <v>0</v>
      </c>
      <c r="P224" s="559"/>
      <c r="Q224" s="562">
        <f t="shared" si="19"/>
        <v>0</v>
      </c>
    </row>
    <row r="225" spans="1:17" s="563" customFormat="1" ht="20.25" customHeight="1" x14ac:dyDescent="0.2">
      <c r="A225" s="619" t="str">
        <f>'FN_priloga 1'!$B$1</f>
        <v>EKONOMSKA ŠOLA MURSKA SOBOTA, NORŠINSKA ULICA 13, 9000 MURSKA SOBOTA</v>
      </c>
      <c r="B225" s="616"/>
      <c r="C225" s="613"/>
      <c r="D225" s="559"/>
      <c r="E225" s="560"/>
      <c r="F225" s="559"/>
      <c r="G225" s="559"/>
      <c r="H225" s="559"/>
      <c r="I225" s="559"/>
      <c r="J225" s="559"/>
      <c r="K225" s="561">
        <f t="shared" si="16"/>
        <v>0</v>
      </c>
      <c r="L225" s="559"/>
      <c r="M225" s="559"/>
      <c r="N225" s="561">
        <f t="shared" si="17"/>
        <v>0</v>
      </c>
      <c r="O225" s="561">
        <f t="shared" si="18"/>
        <v>0</v>
      </c>
      <c r="P225" s="559"/>
      <c r="Q225" s="562">
        <f t="shared" si="19"/>
        <v>0</v>
      </c>
    </row>
    <row r="226" spans="1:17" s="563" customFormat="1" ht="20.25" customHeight="1" x14ac:dyDescent="0.2">
      <c r="A226" s="619" t="str">
        <f>'FN_priloga 1'!$B$1</f>
        <v>EKONOMSKA ŠOLA MURSKA SOBOTA, NORŠINSKA ULICA 13, 9000 MURSKA SOBOTA</v>
      </c>
      <c r="B226" s="616"/>
      <c r="C226" s="613"/>
      <c r="D226" s="559"/>
      <c r="E226" s="560"/>
      <c r="F226" s="559"/>
      <c r="G226" s="559"/>
      <c r="H226" s="559"/>
      <c r="I226" s="559"/>
      <c r="J226" s="559"/>
      <c r="K226" s="561">
        <f t="shared" si="16"/>
        <v>0</v>
      </c>
      <c r="L226" s="559"/>
      <c r="M226" s="559"/>
      <c r="N226" s="561">
        <f t="shared" si="17"/>
        <v>0</v>
      </c>
      <c r="O226" s="561">
        <f t="shared" si="18"/>
        <v>0</v>
      </c>
      <c r="P226" s="559"/>
      <c r="Q226" s="562">
        <f t="shared" si="19"/>
        <v>0</v>
      </c>
    </row>
    <row r="227" spans="1:17" s="563" customFormat="1" ht="20.25" customHeight="1" x14ac:dyDescent="0.2">
      <c r="A227" s="619" t="str">
        <f>'FN_priloga 1'!$B$1</f>
        <v>EKONOMSKA ŠOLA MURSKA SOBOTA, NORŠINSKA ULICA 13, 9000 MURSKA SOBOTA</v>
      </c>
      <c r="B227" s="616"/>
      <c r="C227" s="613"/>
      <c r="D227" s="559"/>
      <c r="E227" s="560"/>
      <c r="F227" s="559"/>
      <c r="G227" s="559"/>
      <c r="H227" s="559"/>
      <c r="I227" s="559"/>
      <c r="J227" s="559"/>
      <c r="K227" s="561">
        <f t="shared" si="16"/>
        <v>0</v>
      </c>
      <c r="L227" s="559"/>
      <c r="M227" s="559"/>
      <c r="N227" s="561">
        <f t="shared" si="17"/>
        <v>0</v>
      </c>
      <c r="O227" s="561">
        <f t="shared" si="18"/>
        <v>0</v>
      </c>
      <c r="P227" s="559"/>
      <c r="Q227" s="562">
        <f t="shared" si="19"/>
        <v>0</v>
      </c>
    </row>
    <row r="228" spans="1:17" s="563" customFormat="1" ht="20.25" customHeight="1" x14ac:dyDescent="0.2">
      <c r="A228" s="619" t="str">
        <f>'FN_priloga 1'!$B$1</f>
        <v>EKONOMSKA ŠOLA MURSKA SOBOTA, NORŠINSKA ULICA 13, 9000 MURSKA SOBOTA</v>
      </c>
      <c r="B228" s="616"/>
      <c r="C228" s="613"/>
      <c r="D228" s="559"/>
      <c r="E228" s="560"/>
      <c r="F228" s="559"/>
      <c r="G228" s="559"/>
      <c r="H228" s="559"/>
      <c r="I228" s="559"/>
      <c r="J228" s="559"/>
      <c r="K228" s="561">
        <f t="shared" si="16"/>
        <v>0</v>
      </c>
      <c r="L228" s="559"/>
      <c r="M228" s="559"/>
      <c r="N228" s="561">
        <f t="shared" si="17"/>
        <v>0</v>
      </c>
      <c r="O228" s="561">
        <f t="shared" si="18"/>
        <v>0</v>
      </c>
      <c r="P228" s="559"/>
      <c r="Q228" s="562">
        <f t="shared" si="19"/>
        <v>0</v>
      </c>
    </row>
    <row r="229" spans="1:17" s="563" customFormat="1" ht="20.25" customHeight="1" x14ac:dyDescent="0.2">
      <c r="A229" s="619" t="str">
        <f>'FN_priloga 1'!$B$1</f>
        <v>EKONOMSKA ŠOLA MURSKA SOBOTA, NORŠINSKA ULICA 13, 9000 MURSKA SOBOTA</v>
      </c>
      <c r="B229" s="616"/>
      <c r="C229" s="613"/>
      <c r="D229" s="559"/>
      <c r="E229" s="560"/>
      <c r="F229" s="559"/>
      <c r="G229" s="559"/>
      <c r="H229" s="559"/>
      <c r="I229" s="559"/>
      <c r="J229" s="559"/>
      <c r="K229" s="561">
        <f t="shared" si="16"/>
        <v>0</v>
      </c>
      <c r="L229" s="559"/>
      <c r="M229" s="559"/>
      <c r="N229" s="561">
        <f t="shared" si="17"/>
        <v>0</v>
      </c>
      <c r="O229" s="561">
        <f t="shared" si="18"/>
        <v>0</v>
      </c>
      <c r="P229" s="559"/>
      <c r="Q229" s="562">
        <f t="shared" si="19"/>
        <v>0</v>
      </c>
    </row>
    <row r="230" spans="1:17" s="563" customFormat="1" ht="20.25" customHeight="1" x14ac:dyDescent="0.2">
      <c r="A230" s="619" t="str">
        <f>'FN_priloga 1'!$B$1</f>
        <v>EKONOMSKA ŠOLA MURSKA SOBOTA, NORŠINSKA ULICA 13, 9000 MURSKA SOBOTA</v>
      </c>
      <c r="B230" s="616"/>
      <c r="C230" s="613"/>
      <c r="D230" s="559"/>
      <c r="E230" s="560"/>
      <c r="F230" s="559"/>
      <c r="G230" s="559"/>
      <c r="H230" s="559"/>
      <c r="I230" s="559"/>
      <c r="J230" s="559"/>
      <c r="K230" s="561">
        <f t="shared" si="16"/>
        <v>0</v>
      </c>
      <c r="L230" s="559"/>
      <c r="M230" s="559"/>
      <c r="N230" s="561">
        <f t="shared" si="17"/>
        <v>0</v>
      </c>
      <c r="O230" s="561">
        <f t="shared" si="18"/>
        <v>0</v>
      </c>
      <c r="P230" s="559"/>
      <c r="Q230" s="562">
        <f t="shared" si="19"/>
        <v>0</v>
      </c>
    </row>
    <row r="231" spans="1:17" s="563" customFormat="1" ht="20.25" customHeight="1" x14ac:dyDescent="0.2">
      <c r="A231" s="619" t="str">
        <f>'FN_priloga 1'!$B$1</f>
        <v>EKONOMSKA ŠOLA MURSKA SOBOTA, NORŠINSKA ULICA 13, 9000 MURSKA SOBOTA</v>
      </c>
      <c r="B231" s="616"/>
      <c r="C231" s="613"/>
      <c r="D231" s="559"/>
      <c r="E231" s="560"/>
      <c r="F231" s="559"/>
      <c r="G231" s="559"/>
      <c r="H231" s="559"/>
      <c r="I231" s="559"/>
      <c r="J231" s="559"/>
      <c r="K231" s="561">
        <f t="shared" si="16"/>
        <v>0</v>
      </c>
      <c r="L231" s="559"/>
      <c r="M231" s="559"/>
      <c r="N231" s="561">
        <f t="shared" si="17"/>
        <v>0</v>
      </c>
      <c r="O231" s="561">
        <f t="shared" si="18"/>
        <v>0</v>
      </c>
      <c r="P231" s="559"/>
      <c r="Q231" s="562">
        <f t="shared" si="19"/>
        <v>0</v>
      </c>
    </row>
    <row r="232" spans="1:17" s="563" customFormat="1" ht="20.25" customHeight="1" x14ac:dyDescent="0.2">
      <c r="A232" s="619" t="str">
        <f>'FN_priloga 1'!$B$1</f>
        <v>EKONOMSKA ŠOLA MURSKA SOBOTA, NORŠINSKA ULICA 13, 9000 MURSKA SOBOTA</v>
      </c>
      <c r="B232" s="616"/>
      <c r="C232" s="613"/>
      <c r="D232" s="559"/>
      <c r="E232" s="560"/>
      <c r="F232" s="559"/>
      <c r="G232" s="559"/>
      <c r="H232" s="559"/>
      <c r="I232" s="559"/>
      <c r="J232" s="559"/>
      <c r="K232" s="561">
        <f t="shared" si="16"/>
        <v>0</v>
      </c>
      <c r="L232" s="559"/>
      <c r="M232" s="559"/>
      <c r="N232" s="561">
        <f t="shared" si="17"/>
        <v>0</v>
      </c>
      <c r="O232" s="561">
        <f t="shared" si="18"/>
        <v>0</v>
      </c>
      <c r="P232" s="559"/>
      <c r="Q232" s="562">
        <f t="shared" si="19"/>
        <v>0</v>
      </c>
    </row>
    <row r="233" spans="1:17" s="563" customFormat="1" ht="20.25" customHeight="1" x14ac:dyDescent="0.2">
      <c r="A233" s="619" t="str">
        <f>'FN_priloga 1'!$B$1</f>
        <v>EKONOMSKA ŠOLA MURSKA SOBOTA, NORŠINSKA ULICA 13, 9000 MURSKA SOBOTA</v>
      </c>
      <c r="B233" s="616"/>
      <c r="C233" s="613"/>
      <c r="D233" s="559"/>
      <c r="E233" s="560"/>
      <c r="F233" s="559"/>
      <c r="G233" s="559"/>
      <c r="H233" s="559"/>
      <c r="I233" s="559"/>
      <c r="J233" s="559"/>
      <c r="K233" s="561">
        <f t="shared" si="16"/>
        <v>0</v>
      </c>
      <c r="L233" s="559"/>
      <c r="M233" s="559"/>
      <c r="N233" s="561">
        <f t="shared" si="17"/>
        <v>0</v>
      </c>
      <c r="O233" s="561">
        <f t="shared" si="18"/>
        <v>0</v>
      </c>
      <c r="P233" s="559"/>
      <c r="Q233" s="562">
        <f t="shared" si="19"/>
        <v>0</v>
      </c>
    </row>
    <row r="234" spans="1:17" s="563" customFormat="1" ht="20.25" customHeight="1" x14ac:dyDescent="0.2">
      <c r="A234" s="619" t="str">
        <f>'FN_priloga 1'!$B$1</f>
        <v>EKONOMSKA ŠOLA MURSKA SOBOTA, NORŠINSKA ULICA 13, 9000 MURSKA SOBOTA</v>
      </c>
      <c r="B234" s="616"/>
      <c r="C234" s="613"/>
      <c r="D234" s="559"/>
      <c r="E234" s="560"/>
      <c r="F234" s="559"/>
      <c r="G234" s="559"/>
      <c r="H234" s="559"/>
      <c r="I234" s="559"/>
      <c r="J234" s="559"/>
      <c r="K234" s="561">
        <f t="shared" si="16"/>
        <v>0</v>
      </c>
      <c r="L234" s="559"/>
      <c r="M234" s="559"/>
      <c r="N234" s="561">
        <f t="shared" si="17"/>
        <v>0</v>
      </c>
      <c r="O234" s="561">
        <f t="shared" si="18"/>
        <v>0</v>
      </c>
      <c r="P234" s="559"/>
      <c r="Q234" s="562">
        <f t="shared" si="19"/>
        <v>0</v>
      </c>
    </row>
    <row r="235" spans="1:17" s="563" customFormat="1" ht="20.25" customHeight="1" x14ac:dyDescent="0.2">
      <c r="A235" s="619" t="str">
        <f>'FN_priloga 1'!$B$1</f>
        <v>EKONOMSKA ŠOLA MURSKA SOBOTA, NORŠINSKA ULICA 13, 9000 MURSKA SOBOTA</v>
      </c>
      <c r="B235" s="616"/>
      <c r="C235" s="613"/>
      <c r="D235" s="559"/>
      <c r="E235" s="560"/>
      <c r="F235" s="559"/>
      <c r="G235" s="559"/>
      <c r="H235" s="559"/>
      <c r="I235" s="559"/>
      <c r="J235" s="559"/>
      <c r="K235" s="561">
        <f t="shared" si="16"/>
        <v>0</v>
      </c>
      <c r="L235" s="559"/>
      <c r="M235" s="559"/>
      <c r="N235" s="561">
        <f t="shared" si="17"/>
        <v>0</v>
      </c>
      <c r="O235" s="561">
        <f t="shared" si="18"/>
        <v>0</v>
      </c>
      <c r="P235" s="559"/>
      <c r="Q235" s="562">
        <f t="shared" si="19"/>
        <v>0</v>
      </c>
    </row>
    <row r="236" spans="1:17" s="563" customFormat="1" ht="20.25" customHeight="1" x14ac:dyDescent="0.2">
      <c r="A236" s="619" t="str">
        <f>'FN_priloga 1'!$B$1</f>
        <v>EKONOMSKA ŠOLA MURSKA SOBOTA, NORŠINSKA ULICA 13, 9000 MURSKA SOBOTA</v>
      </c>
      <c r="B236" s="616"/>
      <c r="C236" s="613"/>
      <c r="D236" s="559"/>
      <c r="E236" s="560"/>
      <c r="F236" s="559"/>
      <c r="G236" s="559"/>
      <c r="H236" s="559"/>
      <c r="I236" s="559"/>
      <c r="J236" s="559"/>
      <c r="K236" s="561">
        <f t="shared" si="16"/>
        <v>0</v>
      </c>
      <c r="L236" s="559"/>
      <c r="M236" s="559"/>
      <c r="N236" s="561">
        <f t="shared" si="17"/>
        <v>0</v>
      </c>
      <c r="O236" s="561">
        <f t="shared" si="18"/>
        <v>0</v>
      </c>
      <c r="P236" s="559"/>
      <c r="Q236" s="562">
        <f t="shared" si="19"/>
        <v>0</v>
      </c>
    </row>
    <row r="237" spans="1:17" s="563" customFormat="1" ht="20.25" customHeight="1" x14ac:dyDescent="0.2">
      <c r="A237" s="619" t="str">
        <f>'FN_priloga 1'!$B$1</f>
        <v>EKONOMSKA ŠOLA MURSKA SOBOTA, NORŠINSKA ULICA 13, 9000 MURSKA SOBOTA</v>
      </c>
      <c r="B237" s="616"/>
      <c r="C237" s="613"/>
      <c r="D237" s="559"/>
      <c r="E237" s="560"/>
      <c r="F237" s="559"/>
      <c r="G237" s="559"/>
      <c r="H237" s="559"/>
      <c r="I237" s="559"/>
      <c r="J237" s="559"/>
      <c r="K237" s="561">
        <f t="shared" si="16"/>
        <v>0</v>
      </c>
      <c r="L237" s="559"/>
      <c r="M237" s="559"/>
      <c r="N237" s="561">
        <f t="shared" si="17"/>
        <v>0</v>
      </c>
      <c r="O237" s="561">
        <f t="shared" si="18"/>
        <v>0</v>
      </c>
      <c r="P237" s="559"/>
      <c r="Q237" s="562">
        <f t="shared" si="19"/>
        <v>0</v>
      </c>
    </row>
    <row r="238" spans="1:17" s="563" customFormat="1" ht="20.25" customHeight="1" x14ac:dyDescent="0.2">
      <c r="A238" s="619" t="str">
        <f>'FN_priloga 1'!$B$1</f>
        <v>EKONOMSKA ŠOLA MURSKA SOBOTA, NORŠINSKA ULICA 13, 9000 MURSKA SOBOTA</v>
      </c>
      <c r="B238" s="616"/>
      <c r="C238" s="613"/>
      <c r="D238" s="559"/>
      <c r="E238" s="560"/>
      <c r="F238" s="559"/>
      <c r="G238" s="559"/>
      <c r="H238" s="559"/>
      <c r="I238" s="559"/>
      <c r="J238" s="559"/>
      <c r="K238" s="561">
        <f t="shared" si="16"/>
        <v>0</v>
      </c>
      <c r="L238" s="559"/>
      <c r="M238" s="559"/>
      <c r="N238" s="561">
        <f t="shared" si="17"/>
        <v>0</v>
      </c>
      <c r="O238" s="561">
        <f t="shared" si="18"/>
        <v>0</v>
      </c>
      <c r="P238" s="559"/>
      <c r="Q238" s="562">
        <f t="shared" si="19"/>
        <v>0</v>
      </c>
    </row>
    <row r="239" spans="1:17" s="563" customFormat="1" ht="20.25" customHeight="1" x14ac:dyDescent="0.2">
      <c r="A239" s="619" t="str">
        <f>'FN_priloga 1'!$B$1</f>
        <v>EKONOMSKA ŠOLA MURSKA SOBOTA, NORŠINSKA ULICA 13, 9000 MURSKA SOBOTA</v>
      </c>
      <c r="B239" s="616"/>
      <c r="C239" s="613"/>
      <c r="D239" s="559"/>
      <c r="E239" s="560"/>
      <c r="F239" s="559"/>
      <c r="G239" s="559"/>
      <c r="H239" s="559"/>
      <c r="I239" s="559"/>
      <c r="J239" s="559"/>
      <c r="K239" s="561">
        <f t="shared" si="16"/>
        <v>0</v>
      </c>
      <c r="L239" s="559"/>
      <c r="M239" s="559"/>
      <c r="N239" s="561">
        <f t="shared" si="17"/>
        <v>0</v>
      </c>
      <c r="O239" s="561">
        <f t="shared" si="18"/>
        <v>0</v>
      </c>
      <c r="P239" s="559"/>
      <c r="Q239" s="562">
        <f t="shared" si="19"/>
        <v>0</v>
      </c>
    </row>
    <row r="240" spans="1:17" s="563" customFormat="1" ht="20.25" customHeight="1" x14ac:dyDescent="0.2">
      <c r="A240" s="619" t="str">
        <f>'FN_priloga 1'!$B$1</f>
        <v>EKONOMSKA ŠOLA MURSKA SOBOTA, NORŠINSKA ULICA 13, 9000 MURSKA SOBOTA</v>
      </c>
      <c r="B240" s="616"/>
      <c r="C240" s="613"/>
      <c r="D240" s="559"/>
      <c r="E240" s="560"/>
      <c r="F240" s="559"/>
      <c r="G240" s="559"/>
      <c r="H240" s="559"/>
      <c r="I240" s="559"/>
      <c r="J240" s="559"/>
      <c r="K240" s="561">
        <f t="shared" si="16"/>
        <v>0</v>
      </c>
      <c r="L240" s="559"/>
      <c r="M240" s="559"/>
      <c r="N240" s="561">
        <f t="shared" si="17"/>
        <v>0</v>
      </c>
      <c r="O240" s="561">
        <f t="shared" si="18"/>
        <v>0</v>
      </c>
      <c r="P240" s="559"/>
      <c r="Q240" s="562">
        <f t="shared" si="19"/>
        <v>0</v>
      </c>
    </row>
    <row r="241" spans="1:17" s="563" customFormat="1" ht="20.25" customHeight="1" x14ac:dyDescent="0.2">
      <c r="A241" s="619" t="str">
        <f>'FN_priloga 1'!$B$1</f>
        <v>EKONOMSKA ŠOLA MURSKA SOBOTA, NORŠINSKA ULICA 13, 9000 MURSKA SOBOTA</v>
      </c>
      <c r="B241" s="616"/>
      <c r="C241" s="613"/>
      <c r="D241" s="559"/>
      <c r="E241" s="560"/>
      <c r="F241" s="559"/>
      <c r="G241" s="559"/>
      <c r="H241" s="559"/>
      <c r="I241" s="559"/>
      <c r="J241" s="559"/>
      <c r="K241" s="561">
        <f t="shared" si="16"/>
        <v>0</v>
      </c>
      <c r="L241" s="559"/>
      <c r="M241" s="559"/>
      <c r="N241" s="561">
        <f t="shared" si="17"/>
        <v>0</v>
      </c>
      <c r="O241" s="561">
        <f t="shared" si="18"/>
        <v>0</v>
      </c>
      <c r="P241" s="559"/>
      <c r="Q241" s="562">
        <f t="shared" si="19"/>
        <v>0</v>
      </c>
    </row>
    <row r="242" spans="1:17" s="563" customFormat="1" ht="20.25" customHeight="1" x14ac:dyDescent="0.2">
      <c r="A242" s="619" t="str">
        <f>'FN_priloga 1'!$B$1</f>
        <v>EKONOMSKA ŠOLA MURSKA SOBOTA, NORŠINSKA ULICA 13, 9000 MURSKA SOBOTA</v>
      </c>
      <c r="B242" s="616"/>
      <c r="C242" s="613"/>
      <c r="D242" s="559"/>
      <c r="E242" s="560"/>
      <c r="F242" s="559"/>
      <c r="G242" s="559"/>
      <c r="H242" s="559"/>
      <c r="I242" s="559"/>
      <c r="J242" s="559"/>
      <c r="K242" s="561">
        <f t="shared" si="16"/>
        <v>0</v>
      </c>
      <c r="L242" s="559"/>
      <c r="M242" s="559"/>
      <c r="N242" s="561">
        <f t="shared" si="17"/>
        <v>0</v>
      </c>
      <c r="O242" s="561">
        <f t="shared" si="18"/>
        <v>0</v>
      </c>
      <c r="P242" s="559"/>
      <c r="Q242" s="562">
        <f t="shared" si="19"/>
        <v>0</v>
      </c>
    </row>
    <row r="243" spans="1:17" s="563" customFormat="1" ht="20.25" customHeight="1" x14ac:dyDescent="0.2">
      <c r="A243" s="619" t="str">
        <f>'FN_priloga 1'!$B$1</f>
        <v>EKONOMSKA ŠOLA MURSKA SOBOTA, NORŠINSKA ULICA 13, 9000 MURSKA SOBOTA</v>
      </c>
      <c r="B243" s="616"/>
      <c r="C243" s="613"/>
      <c r="D243" s="559"/>
      <c r="E243" s="560"/>
      <c r="F243" s="559"/>
      <c r="G243" s="559"/>
      <c r="H243" s="559"/>
      <c r="I243" s="559"/>
      <c r="J243" s="559"/>
      <c r="K243" s="561">
        <f t="shared" si="16"/>
        <v>0</v>
      </c>
      <c r="L243" s="559"/>
      <c r="M243" s="559"/>
      <c r="N243" s="561">
        <f t="shared" si="17"/>
        <v>0</v>
      </c>
      <c r="O243" s="561">
        <f t="shared" si="18"/>
        <v>0</v>
      </c>
      <c r="P243" s="559"/>
      <c r="Q243" s="562">
        <f t="shared" si="19"/>
        <v>0</v>
      </c>
    </row>
    <row r="244" spans="1:17" s="563" customFormat="1" ht="20.25" customHeight="1" x14ac:dyDescent="0.2">
      <c r="A244" s="619" t="str">
        <f>'FN_priloga 1'!$B$1</f>
        <v>EKONOMSKA ŠOLA MURSKA SOBOTA, NORŠINSKA ULICA 13, 9000 MURSKA SOBOTA</v>
      </c>
      <c r="B244" s="616"/>
      <c r="C244" s="613"/>
      <c r="D244" s="559"/>
      <c r="E244" s="560"/>
      <c r="F244" s="559"/>
      <c r="G244" s="559"/>
      <c r="H244" s="559"/>
      <c r="I244" s="559"/>
      <c r="J244" s="559"/>
      <c r="K244" s="561">
        <f t="shared" si="16"/>
        <v>0</v>
      </c>
      <c r="L244" s="559"/>
      <c r="M244" s="559"/>
      <c r="N244" s="561">
        <f t="shared" si="17"/>
        <v>0</v>
      </c>
      <c r="O244" s="561">
        <f t="shared" si="18"/>
        <v>0</v>
      </c>
      <c r="P244" s="559"/>
      <c r="Q244" s="562">
        <f t="shared" si="19"/>
        <v>0</v>
      </c>
    </row>
    <row r="245" spans="1:17" s="563" customFormat="1" ht="20.25" customHeight="1" x14ac:dyDescent="0.2">
      <c r="A245" s="619" t="str">
        <f>'FN_priloga 1'!$B$1</f>
        <v>EKONOMSKA ŠOLA MURSKA SOBOTA, NORŠINSKA ULICA 13, 9000 MURSKA SOBOTA</v>
      </c>
      <c r="B245" s="616"/>
      <c r="C245" s="613"/>
      <c r="D245" s="559"/>
      <c r="E245" s="560"/>
      <c r="F245" s="559"/>
      <c r="G245" s="559"/>
      <c r="H245" s="559"/>
      <c r="I245" s="559"/>
      <c r="J245" s="559"/>
      <c r="K245" s="561">
        <f t="shared" si="16"/>
        <v>0</v>
      </c>
      <c r="L245" s="559"/>
      <c r="M245" s="559"/>
      <c r="N245" s="561">
        <f t="shared" si="17"/>
        <v>0</v>
      </c>
      <c r="O245" s="561">
        <f t="shared" si="18"/>
        <v>0</v>
      </c>
      <c r="P245" s="559"/>
      <c r="Q245" s="562">
        <f t="shared" si="19"/>
        <v>0</v>
      </c>
    </row>
    <row r="246" spans="1:17" s="563" customFormat="1" ht="20.25" customHeight="1" x14ac:dyDescent="0.2">
      <c r="A246" s="619" t="str">
        <f>'FN_priloga 1'!$B$1</f>
        <v>EKONOMSKA ŠOLA MURSKA SOBOTA, NORŠINSKA ULICA 13, 9000 MURSKA SOBOTA</v>
      </c>
      <c r="B246" s="616"/>
      <c r="C246" s="613"/>
      <c r="D246" s="559"/>
      <c r="E246" s="560"/>
      <c r="F246" s="559"/>
      <c r="G246" s="559"/>
      <c r="H246" s="559"/>
      <c r="I246" s="559"/>
      <c r="J246" s="559"/>
      <c r="K246" s="561">
        <f t="shared" si="16"/>
        <v>0</v>
      </c>
      <c r="L246" s="559"/>
      <c r="M246" s="559"/>
      <c r="N246" s="561">
        <f t="shared" si="17"/>
        <v>0</v>
      </c>
      <c r="O246" s="561">
        <f t="shared" si="18"/>
        <v>0</v>
      </c>
      <c r="P246" s="559"/>
      <c r="Q246" s="562">
        <f t="shared" si="19"/>
        <v>0</v>
      </c>
    </row>
    <row r="247" spans="1:17" s="563" customFormat="1" ht="20.25" customHeight="1" x14ac:dyDescent="0.2">
      <c r="A247" s="619" t="str">
        <f>'FN_priloga 1'!$B$1</f>
        <v>EKONOMSKA ŠOLA MURSKA SOBOTA, NORŠINSKA ULICA 13, 9000 MURSKA SOBOTA</v>
      </c>
      <c r="B247" s="616"/>
      <c r="C247" s="613"/>
      <c r="D247" s="559"/>
      <c r="E247" s="560"/>
      <c r="F247" s="559"/>
      <c r="G247" s="559"/>
      <c r="H247" s="559"/>
      <c r="I247" s="559"/>
      <c r="J247" s="559"/>
      <c r="K247" s="561">
        <f t="shared" si="16"/>
        <v>0</v>
      </c>
      <c r="L247" s="559"/>
      <c r="M247" s="559"/>
      <c r="N247" s="561">
        <f t="shared" si="17"/>
        <v>0</v>
      </c>
      <c r="O247" s="561">
        <f t="shared" si="18"/>
        <v>0</v>
      </c>
      <c r="P247" s="559"/>
      <c r="Q247" s="562">
        <f t="shared" si="19"/>
        <v>0</v>
      </c>
    </row>
    <row r="248" spans="1:17" s="563" customFormat="1" ht="20.25" customHeight="1" x14ac:dyDescent="0.2">
      <c r="A248" s="619" t="str">
        <f>'FN_priloga 1'!$B$1</f>
        <v>EKONOMSKA ŠOLA MURSKA SOBOTA, NORŠINSKA ULICA 13, 9000 MURSKA SOBOTA</v>
      </c>
      <c r="B248" s="616"/>
      <c r="C248" s="613"/>
      <c r="D248" s="559"/>
      <c r="E248" s="560"/>
      <c r="F248" s="559"/>
      <c r="G248" s="559"/>
      <c r="H248" s="559"/>
      <c r="I248" s="559"/>
      <c r="J248" s="559"/>
      <c r="K248" s="561">
        <f t="shared" si="16"/>
        <v>0</v>
      </c>
      <c r="L248" s="559"/>
      <c r="M248" s="559"/>
      <c r="N248" s="561">
        <f t="shared" si="17"/>
        <v>0</v>
      </c>
      <c r="O248" s="561">
        <f t="shared" si="18"/>
        <v>0</v>
      </c>
      <c r="P248" s="559"/>
      <c r="Q248" s="562">
        <f t="shared" si="19"/>
        <v>0</v>
      </c>
    </row>
    <row r="249" spans="1:17" s="563" customFormat="1" ht="20.25" customHeight="1" x14ac:dyDescent="0.2">
      <c r="A249" s="619" t="str">
        <f>'FN_priloga 1'!$B$1</f>
        <v>EKONOMSKA ŠOLA MURSKA SOBOTA, NORŠINSKA ULICA 13, 9000 MURSKA SOBOTA</v>
      </c>
      <c r="B249" s="616"/>
      <c r="C249" s="613"/>
      <c r="D249" s="559"/>
      <c r="E249" s="560"/>
      <c r="F249" s="559"/>
      <c r="G249" s="559"/>
      <c r="H249" s="559"/>
      <c r="I249" s="559"/>
      <c r="J249" s="559"/>
      <c r="K249" s="561">
        <f t="shared" si="16"/>
        <v>0</v>
      </c>
      <c r="L249" s="559"/>
      <c r="M249" s="559"/>
      <c r="N249" s="561">
        <f t="shared" si="17"/>
        <v>0</v>
      </c>
      <c r="O249" s="561">
        <f t="shared" si="18"/>
        <v>0</v>
      </c>
      <c r="P249" s="559"/>
      <c r="Q249" s="562">
        <f t="shared" si="19"/>
        <v>0</v>
      </c>
    </row>
    <row r="250" spans="1:17" s="563" customFormat="1" ht="20.25" customHeight="1" x14ac:dyDescent="0.2">
      <c r="A250" s="619" t="str">
        <f>'FN_priloga 1'!$B$1</f>
        <v>EKONOMSKA ŠOLA MURSKA SOBOTA, NORŠINSKA ULICA 13, 9000 MURSKA SOBOTA</v>
      </c>
      <c r="B250" s="616"/>
      <c r="C250" s="613"/>
      <c r="D250" s="559"/>
      <c r="E250" s="560"/>
      <c r="F250" s="559"/>
      <c r="G250" s="559"/>
      <c r="H250" s="559"/>
      <c r="I250" s="559"/>
      <c r="J250" s="559"/>
      <c r="K250" s="561">
        <f t="shared" si="16"/>
        <v>0</v>
      </c>
      <c r="L250" s="559"/>
      <c r="M250" s="559"/>
      <c r="N250" s="561">
        <f t="shared" si="17"/>
        <v>0</v>
      </c>
      <c r="O250" s="561">
        <f t="shared" si="18"/>
        <v>0</v>
      </c>
      <c r="P250" s="559"/>
      <c r="Q250" s="562">
        <f t="shared" si="19"/>
        <v>0</v>
      </c>
    </row>
    <row r="251" spans="1:17" s="563" customFormat="1" ht="20.25" customHeight="1" x14ac:dyDescent="0.2">
      <c r="A251" s="619" t="str">
        <f>'FN_priloga 1'!$B$1</f>
        <v>EKONOMSKA ŠOLA MURSKA SOBOTA, NORŠINSKA ULICA 13, 9000 MURSKA SOBOTA</v>
      </c>
      <c r="B251" s="616"/>
      <c r="C251" s="613"/>
      <c r="D251" s="559"/>
      <c r="E251" s="560"/>
      <c r="F251" s="559"/>
      <c r="G251" s="559"/>
      <c r="H251" s="559"/>
      <c r="I251" s="559"/>
      <c r="J251" s="559"/>
      <c r="K251" s="561">
        <f t="shared" si="16"/>
        <v>0</v>
      </c>
      <c r="L251" s="559"/>
      <c r="M251" s="559"/>
      <c r="N251" s="561">
        <f t="shared" si="17"/>
        <v>0</v>
      </c>
      <c r="O251" s="561">
        <f t="shared" si="18"/>
        <v>0</v>
      </c>
      <c r="P251" s="559"/>
      <c r="Q251" s="562">
        <f t="shared" si="19"/>
        <v>0</v>
      </c>
    </row>
    <row r="252" spans="1:17" s="563" customFormat="1" ht="20.25" customHeight="1" x14ac:dyDescent="0.2">
      <c r="A252" s="619" t="str">
        <f>'FN_priloga 1'!$B$1</f>
        <v>EKONOMSKA ŠOLA MURSKA SOBOTA, NORŠINSKA ULICA 13, 9000 MURSKA SOBOTA</v>
      </c>
      <c r="B252" s="616"/>
      <c r="C252" s="613"/>
      <c r="D252" s="559"/>
      <c r="E252" s="560"/>
      <c r="F252" s="559"/>
      <c r="G252" s="559"/>
      <c r="H252" s="559"/>
      <c r="I252" s="559"/>
      <c r="J252" s="559"/>
      <c r="K252" s="561">
        <f t="shared" si="16"/>
        <v>0</v>
      </c>
      <c r="L252" s="559"/>
      <c r="M252" s="559"/>
      <c r="N252" s="561">
        <f t="shared" si="17"/>
        <v>0</v>
      </c>
      <c r="O252" s="561">
        <f t="shared" si="18"/>
        <v>0</v>
      </c>
      <c r="P252" s="559"/>
      <c r="Q252" s="562">
        <f t="shared" si="19"/>
        <v>0</v>
      </c>
    </row>
    <row r="253" spans="1:17" s="563" customFormat="1" ht="20.25" customHeight="1" x14ac:dyDescent="0.2">
      <c r="A253" s="619" t="str">
        <f>'FN_priloga 1'!$B$1</f>
        <v>EKONOMSKA ŠOLA MURSKA SOBOTA, NORŠINSKA ULICA 13, 9000 MURSKA SOBOTA</v>
      </c>
      <c r="B253" s="616"/>
      <c r="C253" s="613"/>
      <c r="D253" s="559"/>
      <c r="E253" s="560"/>
      <c r="F253" s="559"/>
      <c r="G253" s="559"/>
      <c r="H253" s="559"/>
      <c r="I253" s="559"/>
      <c r="J253" s="559"/>
      <c r="K253" s="561">
        <f t="shared" si="16"/>
        <v>0</v>
      </c>
      <c r="L253" s="559"/>
      <c r="M253" s="559"/>
      <c r="N253" s="561">
        <f t="shared" si="17"/>
        <v>0</v>
      </c>
      <c r="O253" s="561">
        <f t="shared" si="18"/>
        <v>0</v>
      </c>
      <c r="P253" s="559"/>
      <c r="Q253" s="562">
        <f t="shared" si="19"/>
        <v>0</v>
      </c>
    </row>
    <row r="254" spans="1:17" s="563" customFormat="1" ht="20.25" customHeight="1" x14ac:dyDescent="0.2">
      <c r="A254" s="619" t="str">
        <f>'FN_priloga 1'!$B$1</f>
        <v>EKONOMSKA ŠOLA MURSKA SOBOTA, NORŠINSKA ULICA 13, 9000 MURSKA SOBOTA</v>
      </c>
      <c r="B254" s="616"/>
      <c r="C254" s="613"/>
      <c r="D254" s="559"/>
      <c r="E254" s="560"/>
      <c r="F254" s="559"/>
      <c r="G254" s="559"/>
      <c r="H254" s="559"/>
      <c r="I254" s="559"/>
      <c r="J254" s="559"/>
      <c r="K254" s="561">
        <f t="shared" si="16"/>
        <v>0</v>
      </c>
      <c r="L254" s="559"/>
      <c r="M254" s="559"/>
      <c r="N254" s="561">
        <f t="shared" si="17"/>
        <v>0</v>
      </c>
      <c r="O254" s="561">
        <f t="shared" si="18"/>
        <v>0</v>
      </c>
      <c r="P254" s="559"/>
      <c r="Q254" s="562">
        <f t="shared" si="19"/>
        <v>0</v>
      </c>
    </row>
    <row r="255" spans="1:17" s="563" customFormat="1" ht="20.25" customHeight="1" x14ac:dyDescent="0.2">
      <c r="A255" s="619" t="str">
        <f>'FN_priloga 1'!$B$1</f>
        <v>EKONOMSKA ŠOLA MURSKA SOBOTA, NORŠINSKA ULICA 13, 9000 MURSKA SOBOTA</v>
      </c>
      <c r="B255" s="616"/>
      <c r="C255" s="613"/>
      <c r="D255" s="559"/>
      <c r="E255" s="560"/>
      <c r="F255" s="559"/>
      <c r="G255" s="559"/>
      <c r="H255" s="559"/>
      <c r="I255" s="559"/>
      <c r="J255" s="559"/>
      <c r="K255" s="561">
        <f t="shared" si="16"/>
        <v>0</v>
      </c>
      <c r="L255" s="559"/>
      <c r="M255" s="559"/>
      <c r="N255" s="561">
        <f t="shared" si="17"/>
        <v>0</v>
      </c>
      <c r="O255" s="561">
        <f t="shared" si="18"/>
        <v>0</v>
      </c>
      <c r="P255" s="559"/>
      <c r="Q255" s="562">
        <f t="shared" si="19"/>
        <v>0</v>
      </c>
    </row>
    <row r="256" spans="1:17" s="563" customFormat="1" ht="20.25" customHeight="1" x14ac:dyDescent="0.2">
      <c r="A256" s="619" t="str">
        <f>'FN_priloga 1'!$B$1</f>
        <v>EKONOMSKA ŠOLA MURSKA SOBOTA, NORŠINSKA ULICA 13, 9000 MURSKA SOBOTA</v>
      </c>
      <c r="B256" s="616"/>
      <c r="C256" s="613"/>
      <c r="D256" s="559"/>
      <c r="E256" s="560"/>
      <c r="F256" s="559"/>
      <c r="G256" s="559"/>
      <c r="H256" s="559"/>
      <c r="I256" s="559"/>
      <c r="J256" s="559"/>
      <c r="K256" s="561">
        <f t="shared" si="16"/>
        <v>0</v>
      </c>
      <c r="L256" s="559"/>
      <c r="M256" s="559"/>
      <c r="N256" s="561">
        <f t="shared" si="17"/>
        <v>0</v>
      </c>
      <c r="O256" s="561">
        <f t="shared" si="18"/>
        <v>0</v>
      </c>
      <c r="P256" s="559"/>
      <c r="Q256" s="562">
        <f t="shared" si="19"/>
        <v>0</v>
      </c>
    </row>
    <row r="257" spans="1:17" s="563" customFormat="1" ht="20.25" customHeight="1" x14ac:dyDescent="0.2">
      <c r="A257" s="619" t="str">
        <f>'FN_priloga 1'!$B$1</f>
        <v>EKONOMSKA ŠOLA MURSKA SOBOTA, NORŠINSKA ULICA 13, 9000 MURSKA SOBOTA</v>
      </c>
      <c r="B257" s="616"/>
      <c r="C257" s="613"/>
      <c r="D257" s="559"/>
      <c r="E257" s="560"/>
      <c r="F257" s="559"/>
      <c r="G257" s="559"/>
      <c r="H257" s="559"/>
      <c r="I257" s="559"/>
      <c r="J257" s="559"/>
      <c r="K257" s="561">
        <f t="shared" si="16"/>
        <v>0</v>
      </c>
      <c r="L257" s="559"/>
      <c r="M257" s="559"/>
      <c r="N257" s="561">
        <f t="shared" si="17"/>
        <v>0</v>
      </c>
      <c r="O257" s="561">
        <f t="shared" si="18"/>
        <v>0</v>
      </c>
      <c r="P257" s="559"/>
      <c r="Q257" s="562">
        <f t="shared" si="19"/>
        <v>0</v>
      </c>
    </row>
    <row r="258" spans="1:17" s="563" customFormat="1" ht="20.25" customHeight="1" x14ac:dyDescent="0.2">
      <c r="A258" s="619" t="str">
        <f>'FN_priloga 1'!$B$1</f>
        <v>EKONOMSKA ŠOLA MURSKA SOBOTA, NORŠINSKA ULICA 13, 9000 MURSKA SOBOTA</v>
      </c>
      <c r="B258" s="616"/>
      <c r="C258" s="613"/>
      <c r="D258" s="559"/>
      <c r="E258" s="560"/>
      <c r="F258" s="559"/>
      <c r="G258" s="559"/>
      <c r="H258" s="559"/>
      <c r="I258" s="559"/>
      <c r="J258" s="559"/>
      <c r="K258" s="561">
        <f t="shared" si="16"/>
        <v>0</v>
      </c>
      <c r="L258" s="559"/>
      <c r="M258" s="559"/>
      <c r="N258" s="561">
        <f t="shared" si="17"/>
        <v>0</v>
      </c>
      <c r="O258" s="561">
        <f t="shared" si="18"/>
        <v>0</v>
      </c>
      <c r="P258" s="559"/>
      <c r="Q258" s="562">
        <f t="shared" si="19"/>
        <v>0</v>
      </c>
    </row>
    <row r="259" spans="1:17" s="563" customFormat="1" ht="20.25" customHeight="1" x14ac:dyDescent="0.2">
      <c r="A259" s="619" t="str">
        <f>'FN_priloga 1'!$B$1</f>
        <v>EKONOMSKA ŠOLA MURSKA SOBOTA, NORŠINSKA ULICA 13, 9000 MURSKA SOBOTA</v>
      </c>
      <c r="B259" s="616"/>
      <c r="C259" s="613"/>
      <c r="D259" s="559"/>
      <c r="E259" s="560"/>
      <c r="F259" s="559"/>
      <c r="G259" s="559"/>
      <c r="H259" s="559"/>
      <c r="I259" s="559"/>
      <c r="J259" s="559"/>
      <c r="K259" s="561">
        <f t="shared" si="16"/>
        <v>0</v>
      </c>
      <c r="L259" s="559"/>
      <c r="M259" s="559"/>
      <c r="N259" s="561">
        <f t="shared" si="17"/>
        <v>0</v>
      </c>
      <c r="O259" s="561">
        <f t="shared" si="18"/>
        <v>0</v>
      </c>
      <c r="P259" s="559"/>
      <c r="Q259" s="562">
        <f t="shared" si="19"/>
        <v>0</v>
      </c>
    </row>
    <row r="260" spans="1:17" s="563" customFormat="1" ht="20.25" customHeight="1" x14ac:dyDescent="0.2">
      <c r="A260" s="619" t="str">
        <f>'FN_priloga 1'!$B$1</f>
        <v>EKONOMSKA ŠOLA MURSKA SOBOTA, NORŠINSKA ULICA 13, 9000 MURSKA SOBOTA</v>
      </c>
      <c r="B260" s="616"/>
      <c r="C260" s="613"/>
      <c r="D260" s="559"/>
      <c r="E260" s="560"/>
      <c r="F260" s="559"/>
      <c r="G260" s="559"/>
      <c r="H260" s="559"/>
      <c r="I260" s="559"/>
      <c r="J260" s="559"/>
      <c r="K260" s="561">
        <f t="shared" si="16"/>
        <v>0</v>
      </c>
      <c r="L260" s="559"/>
      <c r="M260" s="559"/>
      <c r="N260" s="561">
        <f t="shared" si="17"/>
        <v>0</v>
      </c>
      <c r="O260" s="561">
        <f t="shared" si="18"/>
        <v>0</v>
      </c>
      <c r="P260" s="559"/>
      <c r="Q260" s="562">
        <f t="shared" si="19"/>
        <v>0</v>
      </c>
    </row>
    <row r="261" spans="1:17" s="563" customFormat="1" ht="20.25" customHeight="1" x14ac:dyDescent="0.2">
      <c r="A261" s="619" t="str">
        <f>'FN_priloga 1'!$B$1</f>
        <v>EKONOMSKA ŠOLA MURSKA SOBOTA, NORŠINSKA ULICA 13, 9000 MURSKA SOBOTA</v>
      </c>
      <c r="B261" s="616"/>
      <c r="C261" s="613"/>
      <c r="D261" s="559"/>
      <c r="E261" s="560"/>
      <c r="F261" s="559"/>
      <c r="G261" s="559"/>
      <c r="H261" s="559"/>
      <c r="I261" s="559"/>
      <c r="J261" s="559"/>
      <c r="K261" s="561">
        <f t="shared" si="16"/>
        <v>0</v>
      </c>
      <c r="L261" s="559"/>
      <c r="M261" s="559"/>
      <c r="N261" s="561">
        <f t="shared" si="17"/>
        <v>0</v>
      </c>
      <c r="O261" s="561">
        <f t="shared" si="18"/>
        <v>0</v>
      </c>
      <c r="P261" s="559"/>
      <c r="Q261" s="562">
        <f t="shared" si="19"/>
        <v>0</v>
      </c>
    </row>
    <row r="262" spans="1:17" s="563" customFormat="1" ht="20.25" customHeight="1" x14ac:dyDescent="0.2">
      <c r="A262" s="619" t="str">
        <f>'FN_priloga 1'!$B$1</f>
        <v>EKONOMSKA ŠOLA MURSKA SOBOTA, NORŠINSKA ULICA 13, 9000 MURSKA SOBOTA</v>
      </c>
      <c r="B262" s="616"/>
      <c r="C262" s="613"/>
      <c r="D262" s="559"/>
      <c r="E262" s="560"/>
      <c r="F262" s="559"/>
      <c r="G262" s="559"/>
      <c r="H262" s="559"/>
      <c r="I262" s="559"/>
      <c r="J262" s="559"/>
      <c r="K262" s="561">
        <f t="shared" si="16"/>
        <v>0</v>
      </c>
      <c r="L262" s="559"/>
      <c r="M262" s="559"/>
      <c r="N262" s="561">
        <f t="shared" si="17"/>
        <v>0</v>
      </c>
      <c r="O262" s="561">
        <f t="shared" si="18"/>
        <v>0</v>
      </c>
      <c r="P262" s="559"/>
      <c r="Q262" s="562">
        <f t="shared" si="19"/>
        <v>0</v>
      </c>
    </row>
    <row r="263" spans="1:17" s="563" customFormat="1" ht="20.25" customHeight="1" x14ac:dyDescent="0.2">
      <c r="A263" s="619" t="str">
        <f>'FN_priloga 1'!$B$1</f>
        <v>EKONOMSKA ŠOLA MURSKA SOBOTA, NORŠINSKA ULICA 13, 9000 MURSKA SOBOTA</v>
      </c>
      <c r="B263" s="616"/>
      <c r="C263" s="613"/>
      <c r="D263" s="559"/>
      <c r="E263" s="560"/>
      <c r="F263" s="559"/>
      <c r="G263" s="559"/>
      <c r="H263" s="559"/>
      <c r="I263" s="559"/>
      <c r="J263" s="559"/>
      <c r="K263" s="561">
        <f t="shared" si="16"/>
        <v>0</v>
      </c>
      <c r="L263" s="559"/>
      <c r="M263" s="559"/>
      <c r="N263" s="561">
        <f t="shared" si="17"/>
        <v>0</v>
      </c>
      <c r="O263" s="561">
        <f t="shared" si="18"/>
        <v>0</v>
      </c>
      <c r="P263" s="559"/>
      <c r="Q263" s="562">
        <f t="shared" si="19"/>
        <v>0</v>
      </c>
    </row>
    <row r="264" spans="1:17" s="563" customFormat="1" ht="20.25" customHeight="1" x14ac:dyDescent="0.2">
      <c r="A264" s="619" t="str">
        <f>'FN_priloga 1'!$B$1</f>
        <v>EKONOMSKA ŠOLA MURSKA SOBOTA, NORŠINSKA ULICA 13, 9000 MURSKA SOBOTA</v>
      </c>
      <c r="B264" s="616"/>
      <c r="C264" s="613"/>
      <c r="D264" s="559"/>
      <c r="E264" s="560"/>
      <c r="F264" s="559"/>
      <c r="G264" s="559"/>
      <c r="H264" s="559"/>
      <c r="I264" s="559"/>
      <c r="J264" s="559"/>
      <c r="K264" s="561">
        <f t="shared" si="16"/>
        <v>0</v>
      </c>
      <c r="L264" s="559"/>
      <c r="M264" s="559"/>
      <c r="N264" s="561">
        <f t="shared" si="17"/>
        <v>0</v>
      </c>
      <c r="O264" s="561">
        <f t="shared" si="18"/>
        <v>0</v>
      </c>
      <c r="P264" s="559"/>
      <c r="Q264" s="562">
        <f t="shared" si="19"/>
        <v>0</v>
      </c>
    </row>
    <row r="265" spans="1:17" s="563" customFormat="1" ht="20.25" customHeight="1" x14ac:dyDescent="0.2">
      <c r="A265" s="619" t="str">
        <f>'FN_priloga 1'!$B$1</f>
        <v>EKONOMSKA ŠOLA MURSKA SOBOTA, NORŠINSKA ULICA 13, 9000 MURSKA SOBOTA</v>
      </c>
      <c r="B265" s="616"/>
      <c r="C265" s="613"/>
      <c r="D265" s="559"/>
      <c r="E265" s="560"/>
      <c r="F265" s="559"/>
      <c r="G265" s="559"/>
      <c r="H265" s="559"/>
      <c r="I265" s="559"/>
      <c r="J265" s="559"/>
      <c r="K265" s="561">
        <f t="shared" si="16"/>
        <v>0</v>
      </c>
      <c r="L265" s="559"/>
      <c r="M265" s="559"/>
      <c r="N265" s="561">
        <f t="shared" si="17"/>
        <v>0</v>
      </c>
      <c r="O265" s="561">
        <f t="shared" si="18"/>
        <v>0</v>
      </c>
      <c r="P265" s="559"/>
      <c r="Q265" s="562">
        <f t="shared" si="19"/>
        <v>0</v>
      </c>
    </row>
    <row r="266" spans="1:17" s="563" customFormat="1" ht="20.25" customHeight="1" x14ac:dyDescent="0.2">
      <c r="A266" s="619" t="str">
        <f>'FN_priloga 1'!$B$1</f>
        <v>EKONOMSKA ŠOLA MURSKA SOBOTA, NORŠINSKA ULICA 13, 9000 MURSKA SOBOTA</v>
      </c>
      <c r="B266" s="616"/>
      <c r="C266" s="613"/>
      <c r="D266" s="559"/>
      <c r="E266" s="560"/>
      <c r="F266" s="559"/>
      <c r="G266" s="559"/>
      <c r="H266" s="559"/>
      <c r="I266" s="559"/>
      <c r="J266" s="559"/>
      <c r="K266" s="561">
        <f t="shared" ref="K266:K329" si="20">SUM(H266:J266)</f>
        <v>0</v>
      </c>
      <c r="L266" s="559"/>
      <c r="M266" s="559"/>
      <c r="N266" s="561">
        <f t="shared" ref="N266:N329" si="21">SUM(L266:M266)</f>
        <v>0</v>
      </c>
      <c r="O266" s="561">
        <f t="shared" ref="O266:O329" si="22">G266+K266+N266</f>
        <v>0</v>
      </c>
      <c r="P266" s="559"/>
      <c r="Q266" s="562">
        <f t="shared" ref="Q266:Q329" si="23">O266+P266</f>
        <v>0</v>
      </c>
    </row>
    <row r="267" spans="1:17" s="563" customFormat="1" ht="20.25" customHeight="1" x14ac:dyDescent="0.2">
      <c r="A267" s="619" t="str">
        <f>'FN_priloga 1'!$B$1</f>
        <v>EKONOMSKA ŠOLA MURSKA SOBOTA, NORŠINSKA ULICA 13, 9000 MURSKA SOBOTA</v>
      </c>
      <c r="B267" s="616"/>
      <c r="C267" s="613"/>
      <c r="D267" s="559"/>
      <c r="E267" s="560"/>
      <c r="F267" s="559"/>
      <c r="G267" s="559"/>
      <c r="H267" s="559"/>
      <c r="I267" s="559"/>
      <c r="J267" s="559"/>
      <c r="K267" s="561">
        <f t="shared" si="20"/>
        <v>0</v>
      </c>
      <c r="L267" s="559"/>
      <c r="M267" s="559"/>
      <c r="N267" s="561">
        <f t="shared" si="21"/>
        <v>0</v>
      </c>
      <c r="O267" s="561">
        <f t="shared" si="22"/>
        <v>0</v>
      </c>
      <c r="P267" s="559"/>
      <c r="Q267" s="562">
        <f t="shared" si="23"/>
        <v>0</v>
      </c>
    </row>
    <row r="268" spans="1:17" s="563" customFormat="1" ht="20.25" customHeight="1" x14ac:dyDescent="0.2">
      <c r="A268" s="619" t="str">
        <f>'FN_priloga 1'!$B$1</f>
        <v>EKONOMSKA ŠOLA MURSKA SOBOTA, NORŠINSKA ULICA 13, 9000 MURSKA SOBOTA</v>
      </c>
      <c r="B268" s="616"/>
      <c r="C268" s="613"/>
      <c r="D268" s="559"/>
      <c r="E268" s="560"/>
      <c r="F268" s="559"/>
      <c r="G268" s="559"/>
      <c r="H268" s="559"/>
      <c r="I268" s="559"/>
      <c r="J268" s="559"/>
      <c r="K268" s="561">
        <f t="shared" si="20"/>
        <v>0</v>
      </c>
      <c r="L268" s="559"/>
      <c r="M268" s="559"/>
      <c r="N268" s="561">
        <f t="shared" si="21"/>
        <v>0</v>
      </c>
      <c r="O268" s="561">
        <f t="shared" si="22"/>
        <v>0</v>
      </c>
      <c r="P268" s="559"/>
      <c r="Q268" s="562">
        <f t="shared" si="23"/>
        <v>0</v>
      </c>
    </row>
    <row r="269" spans="1:17" s="563" customFormat="1" ht="20.25" customHeight="1" x14ac:dyDescent="0.2">
      <c r="A269" s="619" t="str">
        <f>'FN_priloga 1'!$B$1</f>
        <v>EKONOMSKA ŠOLA MURSKA SOBOTA, NORŠINSKA ULICA 13, 9000 MURSKA SOBOTA</v>
      </c>
      <c r="B269" s="616"/>
      <c r="C269" s="613"/>
      <c r="D269" s="559"/>
      <c r="E269" s="560"/>
      <c r="F269" s="559"/>
      <c r="G269" s="559"/>
      <c r="H269" s="559"/>
      <c r="I269" s="559"/>
      <c r="J269" s="559"/>
      <c r="K269" s="561">
        <f t="shared" si="20"/>
        <v>0</v>
      </c>
      <c r="L269" s="559"/>
      <c r="M269" s="559"/>
      <c r="N269" s="561">
        <f t="shared" si="21"/>
        <v>0</v>
      </c>
      <c r="O269" s="561">
        <f t="shared" si="22"/>
        <v>0</v>
      </c>
      <c r="P269" s="559"/>
      <c r="Q269" s="562">
        <f t="shared" si="23"/>
        <v>0</v>
      </c>
    </row>
    <row r="270" spans="1:17" s="563" customFormat="1" ht="20.25" customHeight="1" x14ac:dyDescent="0.2">
      <c r="A270" s="619" t="str">
        <f>'FN_priloga 1'!$B$1</f>
        <v>EKONOMSKA ŠOLA MURSKA SOBOTA, NORŠINSKA ULICA 13, 9000 MURSKA SOBOTA</v>
      </c>
      <c r="B270" s="616"/>
      <c r="C270" s="613"/>
      <c r="D270" s="559"/>
      <c r="E270" s="560"/>
      <c r="F270" s="559"/>
      <c r="G270" s="559"/>
      <c r="H270" s="559"/>
      <c r="I270" s="559"/>
      <c r="J270" s="559"/>
      <c r="K270" s="561">
        <f t="shared" si="20"/>
        <v>0</v>
      </c>
      <c r="L270" s="559"/>
      <c r="M270" s="559"/>
      <c r="N270" s="561">
        <f t="shared" si="21"/>
        <v>0</v>
      </c>
      <c r="O270" s="561">
        <f t="shared" si="22"/>
        <v>0</v>
      </c>
      <c r="P270" s="559"/>
      <c r="Q270" s="562">
        <f t="shared" si="23"/>
        <v>0</v>
      </c>
    </row>
    <row r="271" spans="1:17" s="563" customFormat="1" ht="20.25" customHeight="1" x14ac:dyDescent="0.2">
      <c r="A271" s="619" t="str">
        <f>'FN_priloga 1'!$B$1</f>
        <v>EKONOMSKA ŠOLA MURSKA SOBOTA, NORŠINSKA ULICA 13, 9000 MURSKA SOBOTA</v>
      </c>
      <c r="B271" s="616"/>
      <c r="C271" s="613"/>
      <c r="D271" s="559"/>
      <c r="E271" s="560"/>
      <c r="F271" s="559"/>
      <c r="G271" s="559"/>
      <c r="H271" s="559"/>
      <c r="I271" s="559"/>
      <c r="J271" s="559"/>
      <c r="K271" s="561">
        <f t="shared" si="20"/>
        <v>0</v>
      </c>
      <c r="L271" s="559"/>
      <c r="M271" s="559"/>
      <c r="N271" s="561">
        <f t="shared" si="21"/>
        <v>0</v>
      </c>
      <c r="O271" s="561">
        <f t="shared" si="22"/>
        <v>0</v>
      </c>
      <c r="P271" s="559"/>
      <c r="Q271" s="562">
        <f t="shared" si="23"/>
        <v>0</v>
      </c>
    </row>
    <row r="272" spans="1:17" s="563" customFormat="1" ht="20.25" customHeight="1" x14ac:dyDescent="0.2">
      <c r="A272" s="619" t="str">
        <f>'FN_priloga 1'!$B$1</f>
        <v>EKONOMSKA ŠOLA MURSKA SOBOTA, NORŠINSKA ULICA 13, 9000 MURSKA SOBOTA</v>
      </c>
      <c r="B272" s="616"/>
      <c r="C272" s="613"/>
      <c r="D272" s="559"/>
      <c r="E272" s="560"/>
      <c r="F272" s="559"/>
      <c r="G272" s="559"/>
      <c r="H272" s="559"/>
      <c r="I272" s="559"/>
      <c r="J272" s="559"/>
      <c r="K272" s="561">
        <f t="shared" si="20"/>
        <v>0</v>
      </c>
      <c r="L272" s="559"/>
      <c r="M272" s="559"/>
      <c r="N272" s="561">
        <f t="shared" si="21"/>
        <v>0</v>
      </c>
      <c r="O272" s="561">
        <f t="shared" si="22"/>
        <v>0</v>
      </c>
      <c r="P272" s="559"/>
      <c r="Q272" s="562">
        <f t="shared" si="23"/>
        <v>0</v>
      </c>
    </row>
    <row r="273" spans="1:17" s="563" customFormat="1" ht="20.25" customHeight="1" x14ac:dyDescent="0.2">
      <c r="A273" s="619" t="str">
        <f>'FN_priloga 1'!$B$1</f>
        <v>EKONOMSKA ŠOLA MURSKA SOBOTA, NORŠINSKA ULICA 13, 9000 MURSKA SOBOTA</v>
      </c>
      <c r="B273" s="616"/>
      <c r="C273" s="613"/>
      <c r="D273" s="559"/>
      <c r="E273" s="560"/>
      <c r="F273" s="559"/>
      <c r="G273" s="559"/>
      <c r="H273" s="559"/>
      <c r="I273" s="559"/>
      <c r="J273" s="559"/>
      <c r="K273" s="561">
        <f t="shared" si="20"/>
        <v>0</v>
      </c>
      <c r="L273" s="559"/>
      <c r="M273" s="559"/>
      <c r="N273" s="561">
        <f t="shared" si="21"/>
        <v>0</v>
      </c>
      <c r="O273" s="561">
        <f t="shared" si="22"/>
        <v>0</v>
      </c>
      <c r="P273" s="559"/>
      <c r="Q273" s="562">
        <f t="shared" si="23"/>
        <v>0</v>
      </c>
    </row>
    <row r="274" spans="1:17" s="563" customFormat="1" ht="20.25" customHeight="1" x14ac:dyDescent="0.2">
      <c r="A274" s="619" t="str">
        <f>'FN_priloga 1'!$B$1</f>
        <v>EKONOMSKA ŠOLA MURSKA SOBOTA, NORŠINSKA ULICA 13, 9000 MURSKA SOBOTA</v>
      </c>
      <c r="B274" s="616"/>
      <c r="C274" s="613"/>
      <c r="D274" s="559"/>
      <c r="E274" s="560"/>
      <c r="F274" s="559"/>
      <c r="G274" s="559"/>
      <c r="H274" s="559"/>
      <c r="I274" s="559"/>
      <c r="J274" s="559"/>
      <c r="K274" s="561">
        <f t="shared" si="20"/>
        <v>0</v>
      </c>
      <c r="L274" s="559"/>
      <c r="M274" s="559"/>
      <c r="N274" s="561">
        <f t="shared" si="21"/>
        <v>0</v>
      </c>
      <c r="O274" s="561">
        <f t="shared" si="22"/>
        <v>0</v>
      </c>
      <c r="P274" s="559"/>
      <c r="Q274" s="562">
        <f t="shared" si="23"/>
        <v>0</v>
      </c>
    </row>
    <row r="275" spans="1:17" s="563" customFormat="1" ht="20.25" customHeight="1" x14ac:dyDescent="0.2">
      <c r="A275" s="619" t="str">
        <f>'FN_priloga 1'!$B$1</f>
        <v>EKONOMSKA ŠOLA MURSKA SOBOTA, NORŠINSKA ULICA 13, 9000 MURSKA SOBOTA</v>
      </c>
      <c r="B275" s="616"/>
      <c r="C275" s="613"/>
      <c r="D275" s="559"/>
      <c r="E275" s="560"/>
      <c r="F275" s="559"/>
      <c r="G275" s="559"/>
      <c r="H275" s="559"/>
      <c r="I275" s="559"/>
      <c r="J275" s="559"/>
      <c r="K275" s="561">
        <f t="shared" si="20"/>
        <v>0</v>
      </c>
      <c r="L275" s="559"/>
      <c r="M275" s="559"/>
      <c r="N275" s="561">
        <f t="shared" si="21"/>
        <v>0</v>
      </c>
      <c r="O275" s="561">
        <f t="shared" si="22"/>
        <v>0</v>
      </c>
      <c r="P275" s="559"/>
      <c r="Q275" s="562">
        <f t="shared" si="23"/>
        <v>0</v>
      </c>
    </row>
    <row r="276" spans="1:17" s="563" customFormat="1" ht="20.25" customHeight="1" x14ac:dyDescent="0.2">
      <c r="A276" s="619" t="str">
        <f>'FN_priloga 1'!$B$1</f>
        <v>EKONOMSKA ŠOLA MURSKA SOBOTA, NORŠINSKA ULICA 13, 9000 MURSKA SOBOTA</v>
      </c>
      <c r="B276" s="616"/>
      <c r="C276" s="613"/>
      <c r="D276" s="559"/>
      <c r="E276" s="560"/>
      <c r="F276" s="559"/>
      <c r="G276" s="559"/>
      <c r="H276" s="559"/>
      <c r="I276" s="559"/>
      <c r="J276" s="559"/>
      <c r="K276" s="561">
        <f t="shared" si="20"/>
        <v>0</v>
      </c>
      <c r="L276" s="559"/>
      <c r="M276" s="559"/>
      <c r="N276" s="561">
        <f t="shared" si="21"/>
        <v>0</v>
      </c>
      <c r="O276" s="561">
        <f t="shared" si="22"/>
        <v>0</v>
      </c>
      <c r="P276" s="559"/>
      <c r="Q276" s="562">
        <f t="shared" si="23"/>
        <v>0</v>
      </c>
    </row>
    <row r="277" spans="1:17" s="563" customFormat="1" ht="20.25" customHeight="1" x14ac:dyDescent="0.2">
      <c r="A277" s="619" t="str">
        <f>'FN_priloga 1'!$B$1</f>
        <v>EKONOMSKA ŠOLA MURSKA SOBOTA, NORŠINSKA ULICA 13, 9000 MURSKA SOBOTA</v>
      </c>
      <c r="B277" s="616"/>
      <c r="C277" s="613"/>
      <c r="D277" s="559"/>
      <c r="E277" s="560"/>
      <c r="F277" s="559"/>
      <c r="G277" s="559"/>
      <c r="H277" s="559"/>
      <c r="I277" s="559"/>
      <c r="J277" s="559"/>
      <c r="K277" s="561">
        <f t="shared" si="20"/>
        <v>0</v>
      </c>
      <c r="L277" s="559"/>
      <c r="M277" s="559"/>
      <c r="N277" s="561">
        <f t="shared" si="21"/>
        <v>0</v>
      </c>
      <c r="O277" s="561">
        <f t="shared" si="22"/>
        <v>0</v>
      </c>
      <c r="P277" s="559"/>
      <c r="Q277" s="562">
        <f t="shared" si="23"/>
        <v>0</v>
      </c>
    </row>
    <row r="278" spans="1:17" s="563" customFormat="1" ht="20.25" customHeight="1" x14ac:dyDescent="0.2">
      <c r="A278" s="619" t="str">
        <f>'FN_priloga 1'!$B$1</f>
        <v>EKONOMSKA ŠOLA MURSKA SOBOTA, NORŠINSKA ULICA 13, 9000 MURSKA SOBOTA</v>
      </c>
      <c r="B278" s="616"/>
      <c r="C278" s="613"/>
      <c r="D278" s="559"/>
      <c r="E278" s="560"/>
      <c r="F278" s="559"/>
      <c r="G278" s="559"/>
      <c r="H278" s="559"/>
      <c r="I278" s="559"/>
      <c r="J278" s="559"/>
      <c r="K278" s="561">
        <f t="shared" si="20"/>
        <v>0</v>
      </c>
      <c r="L278" s="559"/>
      <c r="M278" s="559"/>
      <c r="N278" s="561">
        <f t="shared" si="21"/>
        <v>0</v>
      </c>
      <c r="O278" s="561">
        <f t="shared" si="22"/>
        <v>0</v>
      </c>
      <c r="P278" s="559"/>
      <c r="Q278" s="562">
        <f t="shared" si="23"/>
        <v>0</v>
      </c>
    </row>
    <row r="279" spans="1:17" s="563" customFormat="1" ht="20.25" customHeight="1" x14ac:dyDescent="0.2">
      <c r="A279" s="619" t="str">
        <f>'FN_priloga 1'!$B$1</f>
        <v>EKONOMSKA ŠOLA MURSKA SOBOTA, NORŠINSKA ULICA 13, 9000 MURSKA SOBOTA</v>
      </c>
      <c r="B279" s="616"/>
      <c r="C279" s="613"/>
      <c r="D279" s="559"/>
      <c r="E279" s="560"/>
      <c r="F279" s="559"/>
      <c r="G279" s="559"/>
      <c r="H279" s="559"/>
      <c r="I279" s="559"/>
      <c r="J279" s="559"/>
      <c r="K279" s="561">
        <f t="shared" si="20"/>
        <v>0</v>
      </c>
      <c r="L279" s="559"/>
      <c r="M279" s="559"/>
      <c r="N279" s="561">
        <f t="shared" si="21"/>
        <v>0</v>
      </c>
      <c r="O279" s="561">
        <f t="shared" si="22"/>
        <v>0</v>
      </c>
      <c r="P279" s="559"/>
      <c r="Q279" s="562">
        <f t="shared" si="23"/>
        <v>0</v>
      </c>
    </row>
    <row r="280" spans="1:17" s="563" customFormat="1" ht="20.25" customHeight="1" x14ac:dyDescent="0.2">
      <c r="A280" s="619" t="str">
        <f>'FN_priloga 1'!$B$1</f>
        <v>EKONOMSKA ŠOLA MURSKA SOBOTA, NORŠINSKA ULICA 13, 9000 MURSKA SOBOTA</v>
      </c>
      <c r="B280" s="616"/>
      <c r="C280" s="613"/>
      <c r="D280" s="559"/>
      <c r="E280" s="560"/>
      <c r="F280" s="559"/>
      <c r="G280" s="559"/>
      <c r="H280" s="559"/>
      <c r="I280" s="559"/>
      <c r="J280" s="559"/>
      <c r="K280" s="561">
        <f t="shared" si="20"/>
        <v>0</v>
      </c>
      <c r="L280" s="559"/>
      <c r="M280" s="559"/>
      <c r="N280" s="561">
        <f t="shared" si="21"/>
        <v>0</v>
      </c>
      <c r="O280" s="561">
        <f t="shared" si="22"/>
        <v>0</v>
      </c>
      <c r="P280" s="559"/>
      <c r="Q280" s="562">
        <f t="shared" si="23"/>
        <v>0</v>
      </c>
    </row>
    <row r="281" spans="1:17" s="563" customFormat="1" ht="20.25" customHeight="1" x14ac:dyDescent="0.2">
      <c r="A281" s="619" t="str">
        <f>'FN_priloga 1'!$B$1</f>
        <v>EKONOMSKA ŠOLA MURSKA SOBOTA, NORŠINSKA ULICA 13, 9000 MURSKA SOBOTA</v>
      </c>
      <c r="B281" s="616"/>
      <c r="C281" s="613"/>
      <c r="D281" s="559"/>
      <c r="E281" s="560"/>
      <c r="F281" s="559"/>
      <c r="G281" s="559"/>
      <c r="H281" s="559"/>
      <c r="I281" s="559"/>
      <c r="J281" s="559"/>
      <c r="K281" s="561">
        <f t="shared" si="20"/>
        <v>0</v>
      </c>
      <c r="L281" s="559"/>
      <c r="M281" s="559"/>
      <c r="N281" s="561">
        <f t="shared" si="21"/>
        <v>0</v>
      </c>
      <c r="O281" s="561">
        <f t="shared" si="22"/>
        <v>0</v>
      </c>
      <c r="P281" s="559"/>
      <c r="Q281" s="562">
        <f t="shared" si="23"/>
        <v>0</v>
      </c>
    </row>
    <row r="282" spans="1:17" s="563" customFormat="1" ht="20.25" customHeight="1" x14ac:dyDescent="0.2">
      <c r="A282" s="619" t="str">
        <f>'FN_priloga 1'!$B$1</f>
        <v>EKONOMSKA ŠOLA MURSKA SOBOTA, NORŠINSKA ULICA 13, 9000 MURSKA SOBOTA</v>
      </c>
      <c r="B282" s="616"/>
      <c r="C282" s="613"/>
      <c r="D282" s="559"/>
      <c r="E282" s="560"/>
      <c r="F282" s="559"/>
      <c r="G282" s="559"/>
      <c r="H282" s="559"/>
      <c r="I282" s="559"/>
      <c r="J282" s="559"/>
      <c r="K282" s="561">
        <f t="shared" si="20"/>
        <v>0</v>
      </c>
      <c r="L282" s="559"/>
      <c r="M282" s="559"/>
      <c r="N282" s="561">
        <f t="shared" si="21"/>
        <v>0</v>
      </c>
      <c r="O282" s="561">
        <f t="shared" si="22"/>
        <v>0</v>
      </c>
      <c r="P282" s="559"/>
      <c r="Q282" s="562">
        <f t="shared" si="23"/>
        <v>0</v>
      </c>
    </row>
    <row r="283" spans="1:17" s="563" customFormat="1" ht="20.25" customHeight="1" x14ac:dyDescent="0.2">
      <c r="A283" s="619" t="str">
        <f>'FN_priloga 1'!$B$1</f>
        <v>EKONOMSKA ŠOLA MURSKA SOBOTA, NORŠINSKA ULICA 13, 9000 MURSKA SOBOTA</v>
      </c>
      <c r="B283" s="616"/>
      <c r="C283" s="613"/>
      <c r="D283" s="559"/>
      <c r="E283" s="560"/>
      <c r="F283" s="559"/>
      <c r="G283" s="559"/>
      <c r="H283" s="559"/>
      <c r="I283" s="559"/>
      <c r="J283" s="559"/>
      <c r="K283" s="561">
        <f t="shared" si="20"/>
        <v>0</v>
      </c>
      <c r="L283" s="559"/>
      <c r="M283" s="559"/>
      <c r="N283" s="561">
        <f t="shared" si="21"/>
        <v>0</v>
      </c>
      <c r="O283" s="561">
        <f t="shared" si="22"/>
        <v>0</v>
      </c>
      <c r="P283" s="559"/>
      <c r="Q283" s="562">
        <f t="shared" si="23"/>
        <v>0</v>
      </c>
    </row>
    <row r="284" spans="1:17" s="563" customFormat="1" ht="20.25" customHeight="1" x14ac:dyDescent="0.2">
      <c r="A284" s="619" t="str">
        <f>'FN_priloga 1'!$B$1</f>
        <v>EKONOMSKA ŠOLA MURSKA SOBOTA, NORŠINSKA ULICA 13, 9000 MURSKA SOBOTA</v>
      </c>
      <c r="B284" s="616"/>
      <c r="C284" s="613"/>
      <c r="D284" s="559"/>
      <c r="E284" s="560"/>
      <c r="F284" s="559"/>
      <c r="G284" s="559"/>
      <c r="H284" s="559"/>
      <c r="I284" s="559"/>
      <c r="J284" s="559"/>
      <c r="K284" s="561">
        <f t="shared" si="20"/>
        <v>0</v>
      </c>
      <c r="L284" s="559"/>
      <c r="M284" s="559"/>
      <c r="N284" s="561">
        <f t="shared" si="21"/>
        <v>0</v>
      </c>
      <c r="O284" s="561">
        <f t="shared" si="22"/>
        <v>0</v>
      </c>
      <c r="P284" s="559"/>
      <c r="Q284" s="562">
        <f t="shared" si="23"/>
        <v>0</v>
      </c>
    </row>
    <row r="285" spans="1:17" s="563" customFormat="1" ht="20.25" customHeight="1" x14ac:dyDescent="0.2">
      <c r="A285" s="619" t="str">
        <f>'FN_priloga 1'!$B$1</f>
        <v>EKONOMSKA ŠOLA MURSKA SOBOTA, NORŠINSKA ULICA 13, 9000 MURSKA SOBOTA</v>
      </c>
      <c r="B285" s="616"/>
      <c r="C285" s="613"/>
      <c r="D285" s="559"/>
      <c r="E285" s="560"/>
      <c r="F285" s="559"/>
      <c r="G285" s="559"/>
      <c r="H285" s="559"/>
      <c r="I285" s="559"/>
      <c r="J285" s="559"/>
      <c r="K285" s="561">
        <f t="shared" si="20"/>
        <v>0</v>
      </c>
      <c r="L285" s="559"/>
      <c r="M285" s="559"/>
      <c r="N285" s="561">
        <f t="shared" si="21"/>
        <v>0</v>
      </c>
      <c r="O285" s="561">
        <f t="shared" si="22"/>
        <v>0</v>
      </c>
      <c r="P285" s="559"/>
      <c r="Q285" s="562">
        <f t="shared" si="23"/>
        <v>0</v>
      </c>
    </row>
    <row r="286" spans="1:17" s="563" customFormat="1" ht="20.25" customHeight="1" x14ac:dyDescent="0.2">
      <c r="A286" s="619" t="str">
        <f>'FN_priloga 1'!$B$1</f>
        <v>EKONOMSKA ŠOLA MURSKA SOBOTA, NORŠINSKA ULICA 13, 9000 MURSKA SOBOTA</v>
      </c>
      <c r="B286" s="616"/>
      <c r="C286" s="613"/>
      <c r="D286" s="559"/>
      <c r="E286" s="560"/>
      <c r="F286" s="559"/>
      <c r="G286" s="559"/>
      <c r="H286" s="559"/>
      <c r="I286" s="559"/>
      <c r="J286" s="559"/>
      <c r="K286" s="561">
        <f t="shared" si="20"/>
        <v>0</v>
      </c>
      <c r="L286" s="559"/>
      <c r="M286" s="559"/>
      <c r="N286" s="561">
        <f t="shared" si="21"/>
        <v>0</v>
      </c>
      <c r="O286" s="561">
        <f t="shared" si="22"/>
        <v>0</v>
      </c>
      <c r="P286" s="559"/>
      <c r="Q286" s="562">
        <f t="shared" si="23"/>
        <v>0</v>
      </c>
    </row>
    <row r="287" spans="1:17" s="563" customFormat="1" ht="20.25" customHeight="1" x14ac:dyDescent="0.2">
      <c r="A287" s="619" t="str">
        <f>'FN_priloga 1'!$B$1</f>
        <v>EKONOMSKA ŠOLA MURSKA SOBOTA, NORŠINSKA ULICA 13, 9000 MURSKA SOBOTA</v>
      </c>
      <c r="B287" s="616"/>
      <c r="C287" s="613"/>
      <c r="D287" s="559"/>
      <c r="E287" s="560"/>
      <c r="F287" s="559"/>
      <c r="G287" s="559"/>
      <c r="H287" s="559"/>
      <c r="I287" s="559"/>
      <c r="J287" s="559"/>
      <c r="K287" s="561">
        <f t="shared" si="20"/>
        <v>0</v>
      </c>
      <c r="L287" s="559"/>
      <c r="M287" s="559"/>
      <c r="N287" s="561">
        <f t="shared" si="21"/>
        <v>0</v>
      </c>
      <c r="O287" s="561">
        <f t="shared" si="22"/>
        <v>0</v>
      </c>
      <c r="P287" s="559"/>
      <c r="Q287" s="562">
        <f t="shared" si="23"/>
        <v>0</v>
      </c>
    </row>
    <row r="288" spans="1:17" s="563" customFormat="1" ht="20.25" customHeight="1" x14ac:dyDescent="0.2">
      <c r="A288" s="619" t="str">
        <f>'FN_priloga 1'!$B$1</f>
        <v>EKONOMSKA ŠOLA MURSKA SOBOTA, NORŠINSKA ULICA 13, 9000 MURSKA SOBOTA</v>
      </c>
      <c r="B288" s="616"/>
      <c r="C288" s="613"/>
      <c r="D288" s="559"/>
      <c r="E288" s="560"/>
      <c r="F288" s="559"/>
      <c r="G288" s="559"/>
      <c r="H288" s="559"/>
      <c r="I288" s="559"/>
      <c r="J288" s="559"/>
      <c r="K288" s="561">
        <f t="shared" si="20"/>
        <v>0</v>
      </c>
      <c r="L288" s="559"/>
      <c r="M288" s="559"/>
      <c r="N288" s="561">
        <f t="shared" si="21"/>
        <v>0</v>
      </c>
      <c r="O288" s="561">
        <f t="shared" si="22"/>
        <v>0</v>
      </c>
      <c r="P288" s="559"/>
      <c r="Q288" s="562">
        <f t="shared" si="23"/>
        <v>0</v>
      </c>
    </row>
    <row r="289" spans="1:17" s="563" customFormat="1" ht="20.25" customHeight="1" x14ac:dyDescent="0.2">
      <c r="A289" s="619" t="str">
        <f>'FN_priloga 1'!$B$1</f>
        <v>EKONOMSKA ŠOLA MURSKA SOBOTA, NORŠINSKA ULICA 13, 9000 MURSKA SOBOTA</v>
      </c>
      <c r="B289" s="616"/>
      <c r="C289" s="613"/>
      <c r="D289" s="559"/>
      <c r="E289" s="560"/>
      <c r="F289" s="559"/>
      <c r="G289" s="559"/>
      <c r="H289" s="559"/>
      <c r="I289" s="559"/>
      <c r="J289" s="559"/>
      <c r="K289" s="561">
        <f t="shared" si="20"/>
        <v>0</v>
      </c>
      <c r="L289" s="559"/>
      <c r="M289" s="559"/>
      <c r="N289" s="561">
        <f t="shared" si="21"/>
        <v>0</v>
      </c>
      <c r="O289" s="561">
        <f t="shared" si="22"/>
        <v>0</v>
      </c>
      <c r="P289" s="559"/>
      <c r="Q289" s="562">
        <f t="shared" si="23"/>
        <v>0</v>
      </c>
    </row>
    <row r="290" spans="1:17" s="563" customFormat="1" ht="20.25" customHeight="1" x14ac:dyDescent="0.2">
      <c r="A290" s="619" t="str">
        <f>'FN_priloga 1'!$B$1</f>
        <v>EKONOMSKA ŠOLA MURSKA SOBOTA, NORŠINSKA ULICA 13, 9000 MURSKA SOBOTA</v>
      </c>
      <c r="B290" s="616"/>
      <c r="C290" s="613"/>
      <c r="D290" s="559"/>
      <c r="E290" s="560"/>
      <c r="F290" s="559"/>
      <c r="G290" s="559"/>
      <c r="H290" s="559"/>
      <c r="I290" s="559"/>
      <c r="J290" s="559"/>
      <c r="K290" s="561">
        <f t="shared" si="20"/>
        <v>0</v>
      </c>
      <c r="L290" s="559"/>
      <c r="M290" s="559"/>
      <c r="N290" s="561">
        <f t="shared" si="21"/>
        <v>0</v>
      </c>
      <c r="O290" s="561">
        <f t="shared" si="22"/>
        <v>0</v>
      </c>
      <c r="P290" s="559"/>
      <c r="Q290" s="562">
        <f t="shared" si="23"/>
        <v>0</v>
      </c>
    </row>
    <row r="291" spans="1:17" s="563" customFormat="1" ht="20.25" customHeight="1" x14ac:dyDescent="0.2">
      <c r="A291" s="619" t="str">
        <f>'FN_priloga 1'!$B$1</f>
        <v>EKONOMSKA ŠOLA MURSKA SOBOTA, NORŠINSKA ULICA 13, 9000 MURSKA SOBOTA</v>
      </c>
      <c r="B291" s="616"/>
      <c r="C291" s="613"/>
      <c r="D291" s="559"/>
      <c r="E291" s="560"/>
      <c r="F291" s="559"/>
      <c r="G291" s="559"/>
      <c r="H291" s="559"/>
      <c r="I291" s="559"/>
      <c r="J291" s="559"/>
      <c r="K291" s="561">
        <f t="shared" si="20"/>
        <v>0</v>
      </c>
      <c r="L291" s="559"/>
      <c r="M291" s="559"/>
      <c r="N291" s="561">
        <f t="shared" si="21"/>
        <v>0</v>
      </c>
      <c r="O291" s="561">
        <f t="shared" si="22"/>
        <v>0</v>
      </c>
      <c r="P291" s="559"/>
      <c r="Q291" s="562">
        <f t="shared" si="23"/>
        <v>0</v>
      </c>
    </row>
    <row r="292" spans="1:17" s="563" customFormat="1" ht="20.25" customHeight="1" x14ac:dyDescent="0.2">
      <c r="A292" s="619" t="str">
        <f>'FN_priloga 1'!$B$1</f>
        <v>EKONOMSKA ŠOLA MURSKA SOBOTA, NORŠINSKA ULICA 13, 9000 MURSKA SOBOTA</v>
      </c>
      <c r="B292" s="616"/>
      <c r="C292" s="613"/>
      <c r="D292" s="559"/>
      <c r="E292" s="560"/>
      <c r="F292" s="559"/>
      <c r="G292" s="559"/>
      <c r="H292" s="559"/>
      <c r="I292" s="559"/>
      <c r="J292" s="559"/>
      <c r="K292" s="561">
        <f t="shared" si="20"/>
        <v>0</v>
      </c>
      <c r="L292" s="559"/>
      <c r="M292" s="559"/>
      <c r="N292" s="561">
        <f t="shared" si="21"/>
        <v>0</v>
      </c>
      <c r="O292" s="561">
        <f t="shared" si="22"/>
        <v>0</v>
      </c>
      <c r="P292" s="559"/>
      <c r="Q292" s="562">
        <f t="shared" si="23"/>
        <v>0</v>
      </c>
    </row>
    <row r="293" spans="1:17" s="563" customFormat="1" ht="20.25" customHeight="1" x14ac:dyDescent="0.2">
      <c r="A293" s="619" t="str">
        <f>'FN_priloga 1'!$B$1</f>
        <v>EKONOMSKA ŠOLA MURSKA SOBOTA, NORŠINSKA ULICA 13, 9000 MURSKA SOBOTA</v>
      </c>
      <c r="B293" s="616"/>
      <c r="C293" s="613"/>
      <c r="D293" s="559"/>
      <c r="E293" s="560"/>
      <c r="F293" s="559"/>
      <c r="G293" s="559"/>
      <c r="H293" s="559"/>
      <c r="I293" s="559"/>
      <c r="J293" s="559"/>
      <c r="K293" s="561">
        <f t="shared" si="20"/>
        <v>0</v>
      </c>
      <c r="L293" s="559"/>
      <c r="M293" s="559"/>
      <c r="N293" s="561">
        <f t="shared" si="21"/>
        <v>0</v>
      </c>
      <c r="O293" s="561">
        <f t="shared" si="22"/>
        <v>0</v>
      </c>
      <c r="P293" s="559"/>
      <c r="Q293" s="562">
        <f t="shared" si="23"/>
        <v>0</v>
      </c>
    </row>
    <row r="294" spans="1:17" s="563" customFormat="1" ht="20.25" customHeight="1" x14ac:dyDescent="0.2">
      <c r="A294" s="619" t="str">
        <f>'FN_priloga 1'!$B$1</f>
        <v>EKONOMSKA ŠOLA MURSKA SOBOTA, NORŠINSKA ULICA 13, 9000 MURSKA SOBOTA</v>
      </c>
      <c r="B294" s="616"/>
      <c r="C294" s="613"/>
      <c r="D294" s="559"/>
      <c r="E294" s="560"/>
      <c r="F294" s="559"/>
      <c r="G294" s="559"/>
      <c r="H294" s="559"/>
      <c r="I294" s="559"/>
      <c r="J294" s="559"/>
      <c r="K294" s="561">
        <f t="shared" si="20"/>
        <v>0</v>
      </c>
      <c r="L294" s="559"/>
      <c r="M294" s="559"/>
      <c r="N294" s="561">
        <f t="shared" si="21"/>
        <v>0</v>
      </c>
      <c r="O294" s="561">
        <f t="shared" si="22"/>
        <v>0</v>
      </c>
      <c r="P294" s="559"/>
      <c r="Q294" s="562">
        <f t="shared" si="23"/>
        <v>0</v>
      </c>
    </row>
    <row r="295" spans="1:17" s="563" customFormat="1" ht="20.25" customHeight="1" x14ac:dyDescent="0.2">
      <c r="A295" s="619" t="str">
        <f>'FN_priloga 1'!$B$1</f>
        <v>EKONOMSKA ŠOLA MURSKA SOBOTA, NORŠINSKA ULICA 13, 9000 MURSKA SOBOTA</v>
      </c>
      <c r="B295" s="616"/>
      <c r="C295" s="613"/>
      <c r="D295" s="559"/>
      <c r="E295" s="560"/>
      <c r="F295" s="559"/>
      <c r="G295" s="559"/>
      <c r="H295" s="559"/>
      <c r="I295" s="559"/>
      <c r="J295" s="559"/>
      <c r="K295" s="561">
        <f t="shared" si="20"/>
        <v>0</v>
      </c>
      <c r="L295" s="559"/>
      <c r="M295" s="559"/>
      <c r="N295" s="561">
        <f t="shared" si="21"/>
        <v>0</v>
      </c>
      <c r="O295" s="561">
        <f t="shared" si="22"/>
        <v>0</v>
      </c>
      <c r="P295" s="559"/>
      <c r="Q295" s="562">
        <f t="shared" si="23"/>
        <v>0</v>
      </c>
    </row>
    <row r="296" spans="1:17" s="563" customFormat="1" ht="20.25" customHeight="1" x14ac:dyDescent="0.2">
      <c r="A296" s="619" t="str">
        <f>'FN_priloga 1'!$B$1</f>
        <v>EKONOMSKA ŠOLA MURSKA SOBOTA, NORŠINSKA ULICA 13, 9000 MURSKA SOBOTA</v>
      </c>
      <c r="B296" s="616"/>
      <c r="C296" s="613"/>
      <c r="D296" s="559"/>
      <c r="E296" s="560"/>
      <c r="F296" s="559"/>
      <c r="G296" s="559"/>
      <c r="H296" s="559"/>
      <c r="I296" s="559"/>
      <c r="J296" s="559"/>
      <c r="K296" s="561">
        <f t="shared" si="20"/>
        <v>0</v>
      </c>
      <c r="L296" s="559"/>
      <c r="M296" s="559"/>
      <c r="N296" s="561">
        <f t="shared" si="21"/>
        <v>0</v>
      </c>
      <c r="O296" s="561">
        <f t="shared" si="22"/>
        <v>0</v>
      </c>
      <c r="P296" s="559"/>
      <c r="Q296" s="562">
        <f t="shared" si="23"/>
        <v>0</v>
      </c>
    </row>
    <row r="297" spans="1:17" s="563" customFormat="1" ht="20.25" customHeight="1" x14ac:dyDescent="0.2">
      <c r="A297" s="619" t="str">
        <f>'FN_priloga 1'!$B$1</f>
        <v>EKONOMSKA ŠOLA MURSKA SOBOTA, NORŠINSKA ULICA 13, 9000 MURSKA SOBOTA</v>
      </c>
      <c r="B297" s="616"/>
      <c r="C297" s="613"/>
      <c r="D297" s="559"/>
      <c r="E297" s="560"/>
      <c r="F297" s="559"/>
      <c r="G297" s="559"/>
      <c r="H297" s="559"/>
      <c r="I297" s="559"/>
      <c r="J297" s="559"/>
      <c r="K297" s="561">
        <f t="shared" si="20"/>
        <v>0</v>
      </c>
      <c r="L297" s="559"/>
      <c r="M297" s="559"/>
      <c r="N297" s="561">
        <f t="shared" si="21"/>
        <v>0</v>
      </c>
      <c r="O297" s="561">
        <f t="shared" si="22"/>
        <v>0</v>
      </c>
      <c r="P297" s="559"/>
      <c r="Q297" s="562">
        <f t="shared" si="23"/>
        <v>0</v>
      </c>
    </row>
    <row r="298" spans="1:17" s="563" customFormat="1" ht="20.25" customHeight="1" x14ac:dyDescent="0.2">
      <c r="A298" s="619" t="str">
        <f>'FN_priloga 1'!$B$1</f>
        <v>EKONOMSKA ŠOLA MURSKA SOBOTA, NORŠINSKA ULICA 13, 9000 MURSKA SOBOTA</v>
      </c>
      <c r="B298" s="616"/>
      <c r="C298" s="613"/>
      <c r="D298" s="559"/>
      <c r="E298" s="560"/>
      <c r="F298" s="559"/>
      <c r="G298" s="559"/>
      <c r="H298" s="559"/>
      <c r="I298" s="559"/>
      <c r="J298" s="559"/>
      <c r="K298" s="561">
        <f t="shared" si="20"/>
        <v>0</v>
      </c>
      <c r="L298" s="559"/>
      <c r="M298" s="559"/>
      <c r="N298" s="561">
        <f t="shared" si="21"/>
        <v>0</v>
      </c>
      <c r="O298" s="561">
        <f t="shared" si="22"/>
        <v>0</v>
      </c>
      <c r="P298" s="559"/>
      <c r="Q298" s="562">
        <f t="shared" si="23"/>
        <v>0</v>
      </c>
    </row>
    <row r="299" spans="1:17" s="563" customFormat="1" ht="20.25" customHeight="1" x14ac:dyDescent="0.2">
      <c r="A299" s="619" t="str">
        <f>'FN_priloga 1'!$B$1</f>
        <v>EKONOMSKA ŠOLA MURSKA SOBOTA, NORŠINSKA ULICA 13, 9000 MURSKA SOBOTA</v>
      </c>
      <c r="B299" s="616"/>
      <c r="C299" s="613"/>
      <c r="D299" s="559"/>
      <c r="E299" s="560"/>
      <c r="F299" s="559"/>
      <c r="G299" s="559"/>
      <c r="H299" s="559"/>
      <c r="I299" s="559"/>
      <c r="J299" s="559"/>
      <c r="K299" s="561">
        <f t="shared" si="20"/>
        <v>0</v>
      </c>
      <c r="L299" s="559"/>
      <c r="M299" s="559"/>
      <c r="N299" s="561">
        <f t="shared" si="21"/>
        <v>0</v>
      </c>
      <c r="O299" s="561">
        <f t="shared" si="22"/>
        <v>0</v>
      </c>
      <c r="P299" s="559"/>
      <c r="Q299" s="562">
        <f t="shared" si="23"/>
        <v>0</v>
      </c>
    </row>
    <row r="300" spans="1:17" s="563" customFormat="1" ht="20.25" customHeight="1" x14ac:dyDescent="0.2">
      <c r="A300" s="619" t="str">
        <f>'FN_priloga 1'!$B$1</f>
        <v>EKONOMSKA ŠOLA MURSKA SOBOTA, NORŠINSKA ULICA 13, 9000 MURSKA SOBOTA</v>
      </c>
      <c r="B300" s="616"/>
      <c r="C300" s="613"/>
      <c r="D300" s="559"/>
      <c r="E300" s="560"/>
      <c r="F300" s="559"/>
      <c r="G300" s="559"/>
      <c r="H300" s="559"/>
      <c r="I300" s="559"/>
      <c r="J300" s="559"/>
      <c r="K300" s="561">
        <f t="shared" si="20"/>
        <v>0</v>
      </c>
      <c r="L300" s="559"/>
      <c r="M300" s="559"/>
      <c r="N300" s="561">
        <f t="shared" si="21"/>
        <v>0</v>
      </c>
      <c r="O300" s="561">
        <f t="shared" si="22"/>
        <v>0</v>
      </c>
      <c r="P300" s="559"/>
      <c r="Q300" s="562">
        <f t="shared" si="23"/>
        <v>0</v>
      </c>
    </row>
    <row r="301" spans="1:17" s="563" customFormat="1" ht="20.25" customHeight="1" x14ac:dyDescent="0.2">
      <c r="A301" s="619" t="str">
        <f>'FN_priloga 1'!$B$1</f>
        <v>EKONOMSKA ŠOLA MURSKA SOBOTA, NORŠINSKA ULICA 13, 9000 MURSKA SOBOTA</v>
      </c>
      <c r="B301" s="616"/>
      <c r="C301" s="613"/>
      <c r="D301" s="559"/>
      <c r="E301" s="560"/>
      <c r="F301" s="559"/>
      <c r="G301" s="559"/>
      <c r="H301" s="559"/>
      <c r="I301" s="559"/>
      <c r="J301" s="559"/>
      <c r="K301" s="561">
        <f t="shared" si="20"/>
        <v>0</v>
      </c>
      <c r="L301" s="559"/>
      <c r="M301" s="559"/>
      <c r="N301" s="561">
        <f t="shared" si="21"/>
        <v>0</v>
      </c>
      <c r="O301" s="561">
        <f t="shared" si="22"/>
        <v>0</v>
      </c>
      <c r="P301" s="559"/>
      <c r="Q301" s="562">
        <f t="shared" si="23"/>
        <v>0</v>
      </c>
    </row>
    <row r="302" spans="1:17" s="563" customFormat="1" ht="20.25" customHeight="1" x14ac:dyDescent="0.2">
      <c r="A302" s="619" t="str">
        <f>'FN_priloga 1'!$B$1</f>
        <v>EKONOMSKA ŠOLA MURSKA SOBOTA, NORŠINSKA ULICA 13, 9000 MURSKA SOBOTA</v>
      </c>
      <c r="B302" s="616"/>
      <c r="C302" s="613"/>
      <c r="D302" s="559"/>
      <c r="E302" s="560"/>
      <c r="F302" s="559"/>
      <c r="G302" s="559"/>
      <c r="H302" s="559"/>
      <c r="I302" s="559"/>
      <c r="J302" s="559"/>
      <c r="K302" s="561">
        <f t="shared" si="20"/>
        <v>0</v>
      </c>
      <c r="L302" s="559"/>
      <c r="M302" s="559"/>
      <c r="N302" s="561">
        <f t="shared" si="21"/>
        <v>0</v>
      </c>
      <c r="O302" s="561">
        <f t="shared" si="22"/>
        <v>0</v>
      </c>
      <c r="P302" s="559"/>
      <c r="Q302" s="562">
        <f t="shared" si="23"/>
        <v>0</v>
      </c>
    </row>
    <row r="303" spans="1:17" s="563" customFormat="1" ht="20.25" customHeight="1" x14ac:dyDescent="0.2">
      <c r="A303" s="619" t="str">
        <f>'FN_priloga 1'!$B$1</f>
        <v>EKONOMSKA ŠOLA MURSKA SOBOTA, NORŠINSKA ULICA 13, 9000 MURSKA SOBOTA</v>
      </c>
      <c r="B303" s="616"/>
      <c r="C303" s="613"/>
      <c r="D303" s="559"/>
      <c r="E303" s="560"/>
      <c r="F303" s="559"/>
      <c r="G303" s="559"/>
      <c r="H303" s="559"/>
      <c r="I303" s="559"/>
      <c r="J303" s="559"/>
      <c r="K303" s="561">
        <f t="shared" si="20"/>
        <v>0</v>
      </c>
      <c r="L303" s="559"/>
      <c r="M303" s="559"/>
      <c r="N303" s="561">
        <f t="shared" si="21"/>
        <v>0</v>
      </c>
      <c r="O303" s="561">
        <f t="shared" si="22"/>
        <v>0</v>
      </c>
      <c r="P303" s="559"/>
      <c r="Q303" s="562">
        <f t="shared" si="23"/>
        <v>0</v>
      </c>
    </row>
    <row r="304" spans="1:17" s="563" customFormat="1" ht="20.25" customHeight="1" x14ac:dyDescent="0.2">
      <c r="A304" s="619" t="str">
        <f>'FN_priloga 1'!$B$1</f>
        <v>EKONOMSKA ŠOLA MURSKA SOBOTA, NORŠINSKA ULICA 13, 9000 MURSKA SOBOTA</v>
      </c>
      <c r="B304" s="616"/>
      <c r="C304" s="613"/>
      <c r="D304" s="559"/>
      <c r="E304" s="560"/>
      <c r="F304" s="559"/>
      <c r="G304" s="559"/>
      <c r="H304" s="559"/>
      <c r="I304" s="559"/>
      <c r="J304" s="559"/>
      <c r="K304" s="561">
        <f t="shared" si="20"/>
        <v>0</v>
      </c>
      <c r="L304" s="559"/>
      <c r="M304" s="559"/>
      <c r="N304" s="561">
        <f t="shared" si="21"/>
        <v>0</v>
      </c>
      <c r="O304" s="561">
        <f t="shared" si="22"/>
        <v>0</v>
      </c>
      <c r="P304" s="559"/>
      <c r="Q304" s="562">
        <f t="shared" si="23"/>
        <v>0</v>
      </c>
    </row>
    <row r="305" spans="1:17" s="563" customFormat="1" ht="20.25" customHeight="1" x14ac:dyDescent="0.2">
      <c r="A305" s="619" t="str">
        <f>'FN_priloga 1'!$B$1</f>
        <v>EKONOMSKA ŠOLA MURSKA SOBOTA, NORŠINSKA ULICA 13, 9000 MURSKA SOBOTA</v>
      </c>
      <c r="B305" s="616"/>
      <c r="C305" s="613"/>
      <c r="D305" s="559"/>
      <c r="E305" s="560"/>
      <c r="F305" s="559"/>
      <c r="G305" s="559"/>
      <c r="H305" s="559"/>
      <c r="I305" s="559"/>
      <c r="J305" s="559"/>
      <c r="K305" s="561">
        <f t="shared" si="20"/>
        <v>0</v>
      </c>
      <c r="L305" s="559"/>
      <c r="M305" s="559"/>
      <c r="N305" s="561">
        <f t="shared" si="21"/>
        <v>0</v>
      </c>
      <c r="O305" s="561">
        <f t="shared" si="22"/>
        <v>0</v>
      </c>
      <c r="P305" s="559"/>
      <c r="Q305" s="562">
        <f t="shared" si="23"/>
        <v>0</v>
      </c>
    </row>
    <row r="306" spans="1:17" s="563" customFormat="1" ht="20.25" customHeight="1" x14ac:dyDescent="0.2">
      <c r="A306" s="619" t="str">
        <f>'FN_priloga 1'!$B$1</f>
        <v>EKONOMSKA ŠOLA MURSKA SOBOTA, NORŠINSKA ULICA 13, 9000 MURSKA SOBOTA</v>
      </c>
      <c r="B306" s="616"/>
      <c r="C306" s="613"/>
      <c r="D306" s="559"/>
      <c r="E306" s="560"/>
      <c r="F306" s="559"/>
      <c r="G306" s="559"/>
      <c r="H306" s="559"/>
      <c r="I306" s="559"/>
      <c r="J306" s="559"/>
      <c r="K306" s="561">
        <f t="shared" si="20"/>
        <v>0</v>
      </c>
      <c r="L306" s="559"/>
      <c r="M306" s="559"/>
      <c r="N306" s="561">
        <f t="shared" si="21"/>
        <v>0</v>
      </c>
      <c r="O306" s="561">
        <f t="shared" si="22"/>
        <v>0</v>
      </c>
      <c r="P306" s="559"/>
      <c r="Q306" s="562">
        <f t="shared" si="23"/>
        <v>0</v>
      </c>
    </row>
    <row r="307" spans="1:17" s="563" customFormat="1" ht="20.25" customHeight="1" x14ac:dyDescent="0.2">
      <c r="A307" s="619" t="str">
        <f>'FN_priloga 1'!$B$1</f>
        <v>EKONOMSKA ŠOLA MURSKA SOBOTA, NORŠINSKA ULICA 13, 9000 MURSKA SOBOTA</v>
      </c>
      <c r="B307" s="616"/>
      <c r="C307" s="613"/>
      <c r="D307" s="559"/>
      <c r="E307" s="560"/>
      <c r="F307" s="559"/>
      <c r="G307" s="559"/>
      <c r="H307" s="559"/>
      <c r="I307" s="559"/>
      <c r="J307" s="559"/>
      <c r="K307" s="561">
        <f t="shared" si="20"/>
        <v>0</v>
      </c>
      <c r="L307" s="559"/>
      <c r="M307" s="559"/>
      <c r="N307" s="561">
        <f t="shared" si="21"/>
        <v>0</v>
      </c>
      <c r="O307" s="561">
        <f t="shared" si="22"/>
        <v>0</v>
      </c>
      <c r="P307" s="559"/>
      <c r="Q307" s="562">
        <f t="shared" si="23"/>
        <v>0</v>
      </c>
    </row>
    <row r="308" spans="1:17" s="563" customFormat="1" ht="20.25" customHeight="1" x14ac:dyDescent="0.2">
      <c r="A308" s="619" t="str">
        <f>'FN_priloga 1'!$B$1</f>
        <v>EKONOMSKA ŠOLA MURSKA SOBOTA, NORŠINSKA ULICA 13, 9000 MURSKA SOBOTA</v>
      </c>
      <c r="B308" s="616"/>
      <c r="C308" s="613"/>
      <c r="D308" s="559"/>
      <c r="E308" s="560"/>
      <c r="F308" s="559"/>
      <c r="G308" s="559"/>
      <c r="H308" s="559"/>
      <c r="I308" s="559"/>
      <c r="J308" s="559"/>
      <c r="K308" s="561">
        <f t="shared" si="20"/>
        <v>0</v>
      </c>
      <c r="L308" s="559"/>
      <c r="M308" s="559"/>
      <c r="N308" s="561">
        <f t="shared" si="21"/>
        <v>0</v>
      </c>
      <c r="O308" s="561">
        <f t="shared" si="22"/>
        <v>0</v>
      </c>
      <c r="P308" s="559"/>
      <c r="Q308" s="562">
        <f t="shared" si="23"/>
        <v>0</v>
      </c>
    </row>
    <row r="309" spans="1:17" s="563" customFormat="1" ht="20.25" customHeight="1" x14ac:dyDescent="0.2">
      <c r="A309" s="619" t="str">
        <f>'FN_priloga 1'!$B$1</f>
        <v>EKONOMSKA ŠOLA MURSKA SOBOTA, NORŠINSKA ULICA 13, 9000 MURSKA SOBOTA</v>
      </c>
      <c r="B309" s="616"/>
      <c r="C309" s="613"/>
      <c r="D309" s="559"/>
      <c r="E309" s="560"/>
      <c r="F309" s="559"/>
      <c r="G309" s="559"/>
      <c r="H309" s="559"/>
      <c r="I309" s="559"/>
      <c r="J309" s="559"/>
      <c r="K309" s="561">
        <f t="shared" si="20"/>
        <v>0</v>
      </c>
      <c r="L309" s="559"/>
      <c r="M309" s="559"/>
      <c r="N309" s="561">
        <f t="shared" si="21"/>
        <v>0</v>
      </c>
      <c r="O309" s="561">
        <f t="shared" si="22"/>
        <v>0</v>
      </c>
      <c r="P309" s="559"/>
      <c r="Q309" s="562">
        <f t="shared" si="23"/>
        <v>0</v>
      </c>
    </row>
    <row r="310" spans="1:17" s="563" customFormat="1" ht="20.25" customHeight="1" x14ac:dyDescent="0.2">
      <c r="A310" s="619" t="str">
        <f>'FN_priloga 1'!$B$1</f>
        <v>EKONOMSKA ŠOLA MURSKA SOBOTA, NORŠINSKA ULICA 13, 9000 MURSKA SOBOTA</v>
      </c>
      <c r="B310" s="616"/>
      <c r="C310" s="613"/>
      <c r="D310" s="559"/>
      <c r="E310" s="560"/>
      <c r="F310" s="559"/>
      <c r="G310" s="559"/>
      <c r="H310" s="559"/>
      <c r="I310" s="559"/>
      <c r="J310" s="559"/>
      <c r="K310" s="561">
        <f t="shared" si="20"/>
        <v>0</v>
      </c>
      <c r="L310" s="559"/>
      <c r="M310" s="559"/>
      <c r="N310" s="561">
        <f t="shared" si="21"/>
        <v>0</v>
      </c>
      <c r="O310" s="561">
        <f t="shared" si="22"/>
        <v>0</v>
      </c>
      <c r="P310" s="559"/>
      <c r="Q310" s="562">
        <f t="shared" si="23"/>
        <v>0</v>
      </c>
    </row>
    <row r="311" spans="1:17" s="563" customFormat="1" ht="20.25" customHeight="1" x14ac:dyDescent="0.2">
      <c r="A311" s="619" t="str">
        <f>'FN_priloga 1'!$B$1</f>
        <v>EKONOMSKA ŠOLA MURSKA SOBOTA, NORŠINSKA ULICA 13, 9000 MURSKA SOBOTA</v>
      </c>
      <c r="B311" s="616"/>
      <c r="C311" s="613"/>
      <c r="D311" s="559"/>
      <c r="E311" s="560"/>
      <c r="F311" s="559"/>
      <c r="G311" s="559"/>
      <c r="H311" s="559"/>
      <c r="I311" s="559"/>
      <c r="J311" s="559"/>
      <c r="K311" s="561">
        <f t="shared" si="20"/>
        <v>0</v>
      </c>
      <c r="L311" s="559"/>
      <c r="M311" s="559"/>
      <c r="N311" s="561">
        <f t="shared" si="21"/>
        <v>0</v>
      </c>
      <c r="O311" s="561">
        <f t="shared" si="22"/>
        <v>0</v>
      </c>
      <c r="P311" s="559"/>
      <c r="Q311" s="562">
        <f t="shared" si="23"/>
        <v>0</v>
      </c>
    </row>
    <row r="312" spans="1:17" s="563" customFormat="1" ht="20.25" customHeight="1" x14ac:dyDescent="0.2">
      <c r="A312" s="619" t="str">
        <f>'FN_priloga 1'!$B$1</f>
        <v>EKONOMSKA ŠOLA MURSKA SOBOTA, NORŠINSKA ULICA 13, 9000 MURSKA SOBOTA</v>
      </c>
      <c r="B312" s="616"/>
      <c r="C312" s="613"/>
      <c r="D312" s="559"/>
      <c r="E312" s="560"/>
      <c r="F312" s="559"/>
      <c r="G312" s="559"/>
      <c r="H312" s="559"/>
      <c r="I312" s="559"/>
      <c r="J312" s="559"/>
      <c r="K312" s="561">
        <f t="shared" si="20"/>
        <v>0</v>
      </c>
      <c r="L312" s="559"/>
      <c r="M312" s="559"/>
      <c r="N312" s="561">
        <f t="shared" si="21"/>
        <v>0</v>
      </c>
      <c r="O312" s="561">
        <f t="shared" si="22"/>
        <v>0</v>
      </c>
      <c r="P312" s="559"/>
      <c r="Q312" s="562">
        <f t="shared" si="23"/>
        <v>0</v>
      </c>
    </row>
    <row r="313" spans="1:17" s="563" customFormat="1" ht="20.25" customHeight="1" x14ac:dyDescent="0.2">
      <c r="A313" s="619" t="str">
        <f>'FN_priloga 1'!$B$1</f>
        <v>EKONOMSKA ŠOLA MURSKA SOBOTA, NORŠINSKA ULICA 13, 9000 MURSKA SOBOTA</v>
      </c>
      <c r="B313" s="616"/>
      <c r="C313" s="613"/>
      <c r="D313" s="559"/>
      <c r="E313" s="560"/>
      <c r="F313" s="559"/>
      <c r="G313" s="559"/>
      <c r="H313" s="559"/>
      <c r="I313" s="559"/>
      <c r="J313" s="559"/>
      <c r="K313" s="561">
        <f t="shared" si="20"/>
        <v>0</v>
      </c>
      <c r="L313" s="559"/>
      <c r="M313" s="559"/>
      <c r="N313" s="561">
        <f t="shared" si="21"/>
        <v>0</v>
      </c>
      <c r="O313" s="561">
        <f t="shared" si="22"/>
        <v>0</v>
      </c>
      <c r="P313" s="559"/>
      <c r="Q313" s="562">
        <f t="shared" si="23"/>
        <v>0</v>
      </c>
    </row>
    <row r="314" spans="1:17" s="563" customFormat="1" ht="20.25" customHeight="1" x14ac:dyDescent="0.2">
      <c r="A314" s="619" t="str">
        <f>'FN_priloga 1'!$B$1</f>
        <v>EKONOMSKA ŠOLA MURSKA SOBOTA, NORŠINSKA ULICA 13, 9000 MURSKA SOBOTA</v>
      </c>
      <c r="B314" s="616"/>
      <c r="C314" s="613"/>
      <c r="D314" s="559"/>
      <c r="E314" s="560"/>
      <c r="F314" s="559"/>
      <c r="G314" s="559"/>
      <c r="H314" s="559"/>
      <c r="I314" s="559"/>
      <c r="J314" s="559"/>
      <c r="K314" s="561">
        <f t="shared" si="20"/>
        <v>0</v>
      </c>
      <c r="L314" s="559"/>
      <c r="M314" s="559"/>
      <c r="N314" s="561">
        <f t="shared" si="21"/>
        <v>0</v>
      </c>
      <c r="O314" s="561">
        <f t="shared" si="22"/>
        <v>0</v>
      </c>
      <c r="P314" s="559"/>
      <c r="Q314" s="562">
        <f t="shared" si="23"/>
        <v>0</v>
      </c>
    </row>
    <row r="315" spans="1:17" s="563" customFormat="1" ht="20.25" customHeight="1" x14ac:dyDescent="0.2">
      <c r="A315" s="619" t="str">
        <f>'FN_priloga 1'!$B$1</f>
        <v>EKONOMSKA ŠOLA MURSKA SOBOTA, NORŠINSKA ULICA 13, 9000 MURSKA SOBOTA</v>
      </c>
      <c r="B315" s="616"/>
      <c r="C315" s="613"/>
      <c r="D315" s="559"/>
      <c r="E315" s="560"/>
      <c r="F315" s="559"/>
      <c r="G315" s="559"/>
      <c r="H315" s="559"/>
      <c r="I315" s="559"/>
      <c r="J315" s="559"/>
      <c r="K315" s="561">
        <f t="shared" si="20"/>
        <v>0</v>
      </c>
      <c r="L315" s="559"/>
      <c r="M315" s="559"/>
      <c r="N315" s="561">
        <f t="shared" si="21"/>
        <v>0</v>
      </c>
      <c r="O315" s="561">
        <f t="shared" si="22"/>
        <v>0</v>
      </c>
      <c r="P315" s="559"/>
      <c r="Q315" s="562">
        <f t="shared" si="23"/>
        <v>0</v>
      </c>
    </row>
    <row r="316" spans="1:17" s="563" customFormat="1" ht="20.25" customHeight="1" x14ac:dyDescent="0.2">
      <c r="A316" s="619" t="str">
        <f>'FN_priloga 1'!$B$1</f>
        <v>EKONOMSKA ŠOLA MURSKA SOBOTA, NORŠINSKA ULICA 13, 9000 MURSKA SOBOTA</v>
      </c>
      <c r="B316" s="616"/>
      <c r="C316" s="613"/>
      <c r="D316" s="559"/>
      <c r="E316" s="560"/>
      <c r="F316" s="559"/>
      <c r="G316" s="559"/>
      <c r="H316" s="559"/>
      <c r="I316" s="559"/>
      <c r="J316" s="559"/>
      <c r="K316" s="561">
        <f t="shared" si="20"/>
        <v>0</v>
      </c>
      <c r="L316" s="559"/>
      <c r="M316" s="559"/>
      <c r="N316" s="561">
        <f t="shared" si="21"/>
        <v>0</v>
      </c>
      <c r="O316" s="561">
        <f t="shared" si="22"/>
        <v>0</v>
      </c>
      <c r="P316" s="559"/>
      <c r="Q316" s="562">
        <f t="shared" si="23"/>
        <v>0</v>
      </c>
    </row>
    <row r="317" spans="1:17" s="563" customFormat="1" ht="20.25" customHeight="1" x14ac:dyDescent="0.2">
      <c r="A317" s="619" t="str">
        <f>'FN_priloga 1'!$B$1</f>
        <v>EKONOMSKA ŠOLA MURSKA SOBOTA, NORŠINSKA ULICA 13, 9000 MURSKA SOBOTA</v>
      </c>
      <c r="B317" s="616"/>
      <c r="C317" s="613"/>
      <c r="D317" s="559"/>
      <c r="E317" s="560"/>
      <c r="F317" s="559"/>
      <c r="G317" s="559"/>
      <c r="H317" s="559"/>
      <c r="I317" s="559"/>
      <c r="J317" s="559"/>
      <c r="K317" s="561">
        <f t="shared" si="20"/>
        <v>0</v>
      </c>
      <c r="L317" s="559"/>
      <c r="M317" s="559"/>
      <c r="N317" s="561">
        <f t="shared" si="21"/>
        <v>0</v>
      </c>
      <c r="O317" s="561">
        <f t="shared" si="22"/>
        <v>0</v>
      </c>
      <c r="P317" s="559"/>
      <c r="Q317" s="562">
        <f t="shared" si="23"/>
        <v>0</v>
      </c>
    </row>
    <row r="318" spans="1:17" s="563" customFormat="1" ht="20.25" customHeight="1" x14ac:dyDescent="0.2">
      <c r="A318" s="619" t="str">
        <f>'FN_priloga 1'!$B$1</f>
        <v>EKONOMSKA ŠOLA MURSKA SOBOTA, NORŠINSKA ULICA 13, 9000 MURSKA SOBOTA</v>
      </c>
      <c r="B318" s="616"/>
      <c r="C318" s="613"/>
      <c r="D318" s="559"/>
      <c r="E318" s="560"/>
      <c r="F318" s="559"/>
      <c r="G318" s="559"/>
      <c r="H318" s="559"/>
      <c r="I318" s="559"/>
      <c r="J318" s="559"/>
      <c r="K318" s="561">
        <f t="shared" si="20"/>
        <v>0</v>
      </c>
      <c r="L318" s="559"/>
      <c r="M318" s="559"/>
      <c r="N318" s="561">
        <f t="shared" si="21"/>
        <v>0</v>
      </c>
      <c r="O318" s="561">
        <f t="shared" si="22"/>
        <v>0</v>
      </c>
      <c r="P318" s="559"/>
      <c r="Q318" s="562">
        <f t="shared" si="23"/>
        <v>0</v>
      </c>
    </row>
    <row r="319" spans="1:17" s="563" customFormat="1" ht="20.25" customHeight="1" x14ac:dyDescent="0.2">
      <c r="A319" s="619" t="str">
        <f>'FN_priloga 1'!$B$1</f>
        <v>EKONOMSKA ŠOLA MURSKA SOBOTA, NORŠINSKA ULICA 13, 9000 MURSKA SOBOTA</v>
      </c>
      <c r="B319" s="616"/>
      <c r="C319" s="613"/>
      <c r="D319" s="559"/>
      <c r="E319" s="560"/>
      <c r="F319" s="559"/>
      <c r="G319" s="559"/>
      <c r="H319" s="559"/>
      <c r="I319" s="559"/>
      <c r="J319" s="559"/>
      <c r="K319" s="561">
        <f t="shared" si="20"/>
        <v>0</v>
      </c>
      <c r="L319" s="559"/>
      <c r="M319" s="559"/>
      <c r="N319" s="561">
        <f t="shared" si="21"/>
        <v>0</v>
      </c>
      <c r="O319" s="561">
        <f t="shared" si="22"/>
        <v>0</v>
      </c>
      <c r="P319" s="559"/>
      <c r="Q319" s="562">
        <f t="shared" si="23"/>
        <v>0</v>
      </c>
    </row>
    <row r="320" spans="1:17" s="563" customFormat="1" ht="20.25" customHeight="1" x14ac:dyDescent="0.2">
      <c r="A320" s="619" t="str">
        <f>'FN_priloga 1'!$B$1</f>
        <v>EKONOMSKA ŠOLA MURSKA SOBOTA, NORŠINSKA ULICA 13, 9000 MURSKA SOBOTA</v>
      </c>
      <c r="B320" s="616"/>
      <c r="C320" s="613"/>
      <c r="D320" s="559"/>
      <c r="E320" s="560"/>
      <c r="F320" s="559"/>
      <c r="G320" s="559"/>
      <c r="H320" s="559"/>
      <c r="I320" s="559"/>
      <c r="J320" s="559"/>
      <c r="K320" s="561">
        <f t="shared" si="20"/>
        <v>0</v>
      </c>
      <c r="L320" s="559"/>
      <c r="M320" s="559"/>
      <c r="N320" s="561">
        <f t="shared" si="21"/>
        <v>0</v>
      </c>
      <c r="O320" s="561">
        <f t="shared" si="22"/>
        <v>0</v>
      </c>
      <c r="P320" s="559"/>
      <c r="Q320" s="562">
        <f t="shared" si="23"/>
        <v>0</v>
      </c>
    </row>
    <row r="321" spans="1:17" s="563" customFormat="1" ht="20.25" customHeight="1" x14ac:dyDescent="0.2">
      <c r="A321" s="619" t="str">
        <f>'FN_priloga 1'!$B$1</f>
        <v>EKONOMSKA ŠOLA MURSKA SOBOTA, NORŠINSKA ULICA 13, 9000 MURSKA SOBOTA</v>
      </c>
      <c r="B321" s="616"/>
      <c r="C321" s="613"/>
      <c r="D321" s="559"/>
      <c r="E321" s="560"/>
      <c r="F321" s="559"/>
      <c r="G321" s="559"/>
      <c r="H321" s="559"/>
      <c r="I321" s="559"/>
      <c r="J321" s="559"/>
      <c r="K321" s="561">
        <f t="shared" si="20"/>
        <v>0</v>
      </c>
      <c r="L321" s="559"/>
      <c r="M321" s="559"/>
      <c r="N321" s="561">
        <f t="shared" si="21"/>
        <v>0</v>
      </c>
      <c r="O321" s="561">
        <f t="shared" si="22"/>
        <v>0</v>
      </c>
      <c r="P321" s="559"/>
      <c r="Q321" s="562">
        <f t="shared" si="23"/>
        <v>0</v>
      </c>
    </row>
    <row r="322" spans="1:17" s="563" customFormat="1" ht="20.25" customHeight="1" x14ac:dyDescent="0.2">
      <c r="A322" s="619" t="str">
        <f>'FN_priloga 1'!$B$1</f>
        <v>EKONOMSKA ŠOLA MURSKA SOBOTA, NORŠINSKA ULICA 13, 9000 MURSKA SOBOTA</v>
      </c>
      <c r="B322" s="616"/>
      <c r="C322" s="613"/>
      <c r="D322" s="559"/>
      <c r="E322" s="560"/>
      <c r="F322" s="559"/>
      <c r="G322" s="559"/>
      <c r="H322" s="559"/>
      <c r="I322" s="559"/>
      <c r="J322" s="559"/>
      <c r="K322" s="561">
        <f t="shared" si="20"/>
        <v>0</v>
      </c>
      <c r="L322" s="559"/>
      <c r="M322" s="559"/>
      <c r="N322" s="561">
        <f t="shared" si="21"/>
        <v>0</v>
      </c>
      <c r="O322" s="561">
        <f t="shared" si="22"/>
        <v>0</v>
      </c>
      <c r="P322" s="559"/>
      <c r="Q322" s="562">
        <f t="shared" si="23"/>
        <v>0</v>
      </c>
    </row>
    <row r="323" spans="1:17" s="563" customFormat="1" ht="20.25" customHeight="1" x14ac:dyDescent="0.2">
      <c r="A323" s="619" t="str">
        <f>'FN_priloga 1'!$B$1</f>
        <v>EKONOMSKA ŠOLA MURSKA SOBOTA, NORŠINSKA ULICA 13, 9000 MURSKA SOBOTA</v>
      </c>
      <c r="B323" s="616"/>
      <c r="C323" s="613"/>
      <c r="D323" s="559"/>
      <c r="E323" s="560"/>
      <c r="F323" s="559"/>
      <c r="G323" s="559"/>
      <c r="H323" s="559"/>
      <c r="I323" s="559"/>
      <c r="J323" s="559"/>
      <c r="K323" s="561">
        <f t="shared" si="20"/>
        <v>0</v>
      </c>
      <c r="L323" s="559"/>
      <c r="M323" s="559"/>
      <c r="N323" s="561">
        <f t="shared" si="21"/>
        <v>0</v>
      </c>
      <c r="O323" s="561">
        <f t="shared" si="22"/>
        <v>0</v>
      </c>
      <c r="P323" s="559"/>
      <c r="Q323" s="562">
        <f t="shared" si="23"/>
        <v>0</v>
      </c>
    </row>
    <row r="324" spans="1:17" s="563" customFormat="1" ht="20.25" customHeight="1" x14ac:dyDescent="0.2">
      <c r="A324" s="619" t="str">
        <f>'FN_priloga 1'!$B$1</f>
        <v>EKONOMSKA ŠOLA MURSKA SOBOTA, NORŠINSKA ULICA 13, 9000 MURSKA SOBOTA</v>
      </c>
      <c r="B324" s="616"/>
      <c r="C324" s="613"/>
      <c r="D324" s="559"/>
      <c r="E324" s="560"/>
      <c r="F324" s="559"/>
      <c r="G324" s="559"/>
      <c r="H324" s="559"/>
      <c r="I324" s="559"/>
      <c r="J324" s="559"/>
      <c r="K324" s="561">
        <f t="shared" si="20"/>
        <v>0</v>
      </c>
      <c r="L324" s="559"/>
      <c r="M324" s="559"/>
      <c r="N324" s="561">
        <f t="shared" si="21"/>
        <v>0</v>
      </c>
      <c r="O324" s="561">
        <f t="shared" si="22"/>
        <v>0</v>
      </c>
      <c r="P324" s="559"/>
      <c r="Q324" s="562">
        <f t="shared" si="23"/>
        <v>0</v>
      </c>
    </row>
    <row r="325" spans="1:17" s="563" customFormat="1" ht="20.25" customHeight="1" x14ac:dyDescent="0.2">
      <c r="A325" s="619" t="str">
        <f>'FN_priloga 1'!$B$1</f>
        <v>EKONOMSKA ŠOLA MURSKA SOBOTA, NORŠINSKA ULICA 13, 9000 MURSKA SOBOTA</v>
      </c>
      <c r="B325" s="616"/>
      <c r="C325" s="613"/>
      <c r="D325" s="559"/>
      <c r="E325" s="560"/>
      <c r="F325" s="559"/>
      <c r="G325" s="559"/>
      <c r="H325" s="559"/>
      <c r="I325" s="559"/>
      <c r="J325" s="559"/>
      <c r="K325" s="561">
        <f t="shared" si="20"/>
        <v>0</v>
      </c>
      <c r="L325" s="559"/>
      <c r="M325" s="559"/>
      <c r="N325" s="561">
        <f t="shared" si="21"/>
        <v>0</v>
      </c>
      <c r="O325" s="561">
        <f t="shared" si="22"/>
        <v>0</v>
      </c>
      <c r="P325" s="559"/>
      <c r="Q325" s="562">
        <f t="shared" si="23"/>
        <v>0</v>
      </c>
    </row>
    <row r="326" spans="1:17" s="563" customFormat="1" ht="20.25" customHeight="1" x14ac:dyDescent="0.2">
      <c r="A326" s="619" t="str">
        <f>'FN_priloga 1'!$B$1</f>
        <v>EKONOMSKA ŠOLA MURSKA SOBOTA, NORŠINSKA ULICA 13, 9000 MURSKA SOBOTA</v>
      </c>
      <c r="B326" s="616"/>
      <c r="C326" s="613"/>
      <c r="D326" s="559"/>
      <c r="E326" s="560"/>
      <c r="F326" s="559"/>
      <c r="G326" s="559"/>
      <c r="H326" s="559"/>
      <c r="I326" s="559"/>
      <c r="J326" s="559"/>
      <c r="K326" s="561">
        <f t="shared" si="20"/>
        <v>0</v>
      </c>
      <c r="L326" s="559"/>
      <c r="M326" s="559"/>
      <c r="N326" s="561">
        <f t="shared" si="21"/>
        <v>0</v>
      </c>
      <c r="O326" s="561">
        <f t="shared" si="22"/>
        <v>0</v>
      </c>
      <c r="P326" s="559"/>
      <c r="Q326" s="562">
        <f t="shared" si="23"/>
        <v>0</v>
      </c>
    </row>
    <row r="327" spans="1:17" s="563" customFormat="1" ht="20.25" customHeight="1" x14ac:dyDescent="0.2">
      <c r="A327" s="619" t="str">
        <f>'FN_priloga 1'!$B$1</f>
        <v>EKONOMSKA ŠOLA MURSKA SOBOTA, NORŠINSKA ULICA 13, 9000 MURSKA SOBOTA</v>
      </c>
      <c r="B327" s="616"/>
      <c r="C327" s="613"/>
      <c r="D327" s="559"/>
      <c r="E327" s="560"/>
      <c r="F327" s="559"/>
      <c r="G327" s="559"/>
      <c r="H327" s="559"/>
      <c r="I327" s="559"/>
      <c r="J327" s="559"/>
      <c r="K327" s="561">
        <f t="shared" si="20"/>
        <v>0</v>
      </c>
      <c r="L327" s="559"/>
      <c r="M327" s="559"/>
      <c r="N327" s="561">
        <f t="shared" si="21"/>
        <v>0</v>
      </c>
      <c r="O327" s="561">
        <f t="shared" si="22"/>
        <v>0</v>
      </c>
      <c r="P327" s="559"/>
      <c r="Q327" s="562">
        <f t="shared" si="23"/>
        <v>0</v>
      </c>
    </row>
    <row r="328" spans="1:17" s="563" customFormat="1" ht="20.25" customHeight="1" x14ac:dyDescent="0.2">
      <c r="A328" s="619" t="str">
        <f>'FN_priloga 1'!$B$1</f>
        <v>EKONOMSKA ŠOLA MURSKA SOBOTA, NORŠINSKA ULICA 13, 9000 MURSKA SOBOTA</v>
      </c>
      <c r="B328" s="616"/>
      <c r="C328" s="613"/>
      <c r="D328" s="559"/>
      <c r="E328" s="560"/>
      <c r="F328" s="559"/>
      <c r="G328" s="559"/>
      <c r="H328" s="559"/>
      <c r="I328" s="559"/>
      <c r="J328" s="559"/>
      <c r="K328" s="561">
        <f t="shared" si="20"/>
        <v>0</v>
      </c>
      <c r="L328" s="559"/>
      <c r="M328" s="559"/>
      <c r="N328" s="561">
        <f t="shared" si="21"/>
        <v>0</v>
      </c>
      <c r="O328" s="561">
        <f t="shared" si="22"/>
        <v>0</v>
      </c>
      <c r="P328" s="559"/>
      <c r="Q328" s="562">
        <f t="shared" si="23"/>
        <v>0</v>
      </c>
    </row>
    <row r="329" spans="1:17" s="563" customFormat="1" ht="20.25" customHeight="1" x14ac:dyDescent="0.2">
      <c r="A329" s="619" t="str">
        <f>'FN_priloga 1'!$B$1</f>
        <v>EKONOMSKA ŠOLA MURSKA SOBOTA, NORŠINSKA ULICA 13, 9000 MURSKA SOBOTA</v>
      </c>
      <c r="B329" s="616"/>
      <c r="C329" s="613"/>
      <c r="D329" s="559"/>
      <c r="E329" s="560"/>
      <c r="F329" s="559"/>
      <c r="G329" s="559"/>
      <c r="H329" s="559"/>
      <c r="I329" s="559"/>
      <c r="J329" s="559"/>
      <c r="K329" s="561">
        <f t="shared" si="20"/>
        <v>0</v>
      </c>
      <c r="L329" s="559"/>
      <c r="M329" s="559"/>
      <c r="N329" s="561">
        <f t="shared" si="21"/>
        <v>0</v>
      </c>
      <c r="O329" s="561">
        <f t="shared" si="22"/>
        <v>0</v>
      </c>
      <c r="P329" s="559"/>
      <c r="Q329" s="562">
        <f t="shared" si="23"/>
        <v>0</v>
      </c>
    </row>
    <row r="330" spans="1:17" s="563" customFormat="1" ht="20.25" customHeight="1" x14ac:dyDescent="0.2">
      <c r="A330" s="619" t="str">
        <f>'FN_priloga 1'!$B$1</f>
        <v>EKONOMSKA ŠOLA MURSKA SOBOTA, NORŠINSKA ULICA 13, 9000 MURSKA SOBOTA</v>
      </c>
      <c r="B330" s="616"/>
      <c r="C330" s="613"/>
      <c r="D330" s="559"/>
      <c r="E330" s="560"/>
      <c r="F330" s="559"/>
      <c r="G330" s="559"/>
      <c r="H330" s="559"/>
      <c r="I330" s="559"/>
      <c r="J330" s="559"/>
      <c r="K330" s="561">
        <f t="shared" ref="K330:K393" si="24">SUM(H330:J330)</f>
        <v>0</v>
      </c>
      <c r="L330" s="559"/>
      <c r="M330" s="559"/>
      <c r="N330" s="561">
        <f t="shared" ref="N330:N393" si="25">SUM(L330:M330)</f>
        <v>0</v>
      </c>
      <c r="O330" s="561">
        <f t="shared" ref="O330:O393" si="26">G330+K330+N330</f>
        <v>0</v>
      </c>
      <c r="P330" s="559"/>
      <c r="Q330" s="562">
        <f t="shared" ref="Q330:Q393" si="27">O330+P330</f>
        <v>0</v>
      </c>
    </row>
    <row r="331" spans="1:17" s="563" customFormat="1" ht="20.25" customHeight="1" x14ac:dyDescent="0.2">
      <c r="A331" s="619" t="str">
        <f>'FN_priloga 1'!$B$1</f>
        <v>EKONOMSKA ŠOLA MURSKA SOBOTA, NORŠINSKA ULICA 13, 9000 MURSKA SOBOTA</v>
      </c>
      <c r="B331" s="616"/>
      <c r="C331" s="613"/>
      <c r="D331" s="559"/>
      <c r="E331" s="560"/>
      <c r="F331" s="559"/>
      <c r="G331" s="559"/>
      <c r="H331" s="559"/>
      <c r="I331" s="559"/>
      <c r="J331" s="559"/>
      <c r="K331" s="561">
        <f t="shared" si="24"/>
        <v>0</v>
      </c>
      <c r="L331" s="559"/>
      <c r="M331" s="559"/>
      <c r="N331" s="561">
        <f t="shared" si="25"/>
        <v>0</v>
      </c>
      <c r="O331" s="561">
        <f t="shared" si="26"/>
        <v>0</v>
      </c>
      <c r="P331" s="559"/>
      <c r="Q331" s="562">
        <f t="shared" si="27"/>
        <v>0</v>
      </c>
    </row>
    <row r="332" spans="1:17" s="563" customFormat="1" ht="20.25" customHeight="1" x14ac:dyDescent="0.2">
      <c r="A332" s="619" t="str">
        <f>'FN_priloga 1'!$B$1</f>
        <v>EKONOMSKA ŠOLA MURSKA SOBOTA, NORŠINSKA ULICA 13, 9000 MURSKA SOBOTA</v>
      </c>
      <c r="B332" s="616"/>
      <c r="C332" s="613"/>
      <c r="D332" s="559"/>
      <c r="E332" s="560"/>
      <c r="F332" s="559"/>
      <c r="G332" s="559"/>
      <c r="H332" s="559"/>
      <c r="I332" s="559"/>
      <c r="J332" s="559"/>
      <c r="K332" s="561">
        <f t="shared" si="24"/>
        <v>0</v>
      </c>
      <c r="L332" s="559"/>
      <c r="M332" s="559"/>
      <c r="N332" s="561">
        <f t="shared" si="25"/>
        <v>0</v>
      </c>
      <c r="O332" s="561">
        <f t="shared" si="26"/>
        <v>0</v>
      </c>
      <c r="P332" s="559"/>
      <c r="Q332" s="562">
        <f t="shared" si="27"/>
        <v>0</v>
      </c>
    </row>
    <row r="333" spans="1:17" s="563" customFormat="1" ht="20.25" customHeight="1" x14ac:dyDescent="0.2">
      <c r="A333" s="619" t="str">
        <f>'FN_priloga 1'!$B$1</f>
        <v>EKONOMSKA ŠOLA MURSKA SOBOTA, NORŠINSKA ULICA 13, 9000 MURSKA SOBOTA</v>
      </c>
      <c r="B333" s="616"/>
      <c r="C333" s="613"/>
      <c r="D333" s="559"/>
      <c r="E333" s="560"/>
      <c r="F333" s="559"/>
      <c r="G333" s="559"/>
      <c r="H333" s="559"/>
      <c r="I333" s="559"/>
      <c r="J333" s="559"/>
      <c r="K333" s="561">
        <f t="shared" si="24"/>
        <v>0</v>
      </c>
      <c r="L333" s="559"/>
      <c r="M333" s="559"/>
      <c r="N333" s="561">
        <f t="shared" si="25"/>
        <v>0</v>
      </c>
      <c r="O333" s="561">
        <f t="shared" si="26"/>
        <v>0</v>
      </c>
      <c r="P333" s="559"/>
      <c r="Q333" s="562">
        <f t="shared" si="27"/>
        <v>0</v>
      </c>
    </row>
    <row r="334" spans="1:17" s="563" customFormat="1" ht="20.25" customHeight="1" x14ac:dyDescent="0.2">
      <c r="A334" s="619" t="str">
        <f>'FN_priloga 1'!$B$1</f>
        <v>EKONOMSKA ŠOLA MURSKA SOBOTA, NORŠINSKA ULICA 13, 9000 MURSKA SOBOTA</v>
      </c>
      <c r="B334" s="616"/>
      <c r="C334" s="613"/>
      <c r="D334" s="559"/>
      <c r="E334" s="560"/>
      <c r="F334" s="559"/>
      <c r="G334" s="559"/>
      <c r="H334" s="559"/>
      <c r="I334" s="559"/>
      <c r="J334" s="559"/>
      <c r="K334" s="561">
        <f t="shared" si="24"/>
        <v>0</v>
      </c>
      <c r="L334" s="559"/>
      <c r="M334" s="559"/>
      <c r="N334" s="561">
        <f t="shared" si="25"/>
        <v>0</v>
      </c>
      <c r="O334" s="561">
        <f t="shared" si="26"/>
        <v>0</v>
      </c>
      <c r="P334" s="559"/>
      <c r="Q334" s="562">
        <f t="shared" si="27"/>
        <v>0</v>
      </c>
    </row>
    <row r="335" spans="1:17" s="563" customFormat="1" ht="20.25" customHeight="1" x14ac:dyDescent="0.2">
      <c r="A335" s="619" t="str">
        <f>'FN_priloga 1'!$B$1</f>
        <v>EKONOMSKA ŠOLA MURSKA SOBOTA, NORŠINSKA ULICA 13, 9000 MURSKA SOBOTA</v>
      </c>
      <c r="B335" s="616"/>
      <c r="C335" s="613"/>
      <c r="D335" s="559"/>
      <c r="E335" s="560"/>
      <c r="F335" s="559"/>
      <c r="G335" s="559"/>
      <c r="H335" s="559"/>
      <c r="I335" s="559"/>
      <c r="J335" s="559"/>
      <c r="K335" s="561">
        <f t="shared" si="24"/>
        <v>0</v>
      </c>
      <c r="L335" s="559"/>
      <c r="M335" s="559"/>
      <c r="N335" s="561">
        <f t="shared" si="25"/>
        <v>0</v>
      </c>
      <c r="O335" s="561">
        <f t="shared" si="26"/>
        <v>0</v>
      </c>
      <c r="P335" s="559"/>
      <c r="Q335" s="562">
        <f t="shared" si="27"/>
        <v>0</v>
      </c>
    </row>
    <row r="336" spans="1:17" s="563" customFormat="1" ht="20.25" customHeight="1" x14ac:dyDescent="0.2">
      <c r="A336" s="619" t="str">
        <f>'FN_priloga 1'!$B$1</f>
        <v>EKONOMSKA ŠOLA MURSKA SOBOTA, NORŠINSKA ULICA 13, 9000 MURSKA SOBOTA</v>
      </c>
      <c r="B336" s="616"/>
      <c r="C336" s="613"/>
      <c r="D336" s="559"/>
      <c r="E336" s="560"/>
      <c r="F336" s="559"/>
      <c r="G336" s="559"/>
      <c r="H336" s="559"/>
      <c r="I336" s="559"/>
      <c r="J336" s="559"/>
      <c r="K336" s="561">
        <f t="shared" si="24"/>
        <v>0</v>
      </c>
      <c r="L336" s="559"/>
      <c r="M336" s="559"/>
      <c r="N336" s="561">
        <f t="shared" si="25"/>
        <v>0</v>
      </c>
      <c r="O336" s="561">
        <f t="shared" si="26"/>
        <v>0</v>
      </c>
      <c r="P336" s="559"/>
      <c r="Q336" s="562">
        <f t="shared" si="27"/>
        <v>0</v>
      </c>
    </row>
    <row r="337" spans="1:17" s="563" customFormat="1" ht="20.25" customHeight="1" x14ac:dyDescent="0.2">
      <c r="A337" s="619" t="str">
        <f>'FN_priloga 1'!$B$1</f>
        <v>EKONOMSKA ŠOLA MURSKA SOBOTA, NORŠINSKA ULICA 13, 9000 MURSKA SOBOTA</v>
      </c>
      <c r="B337" s="616"/>
      <c r="C337" s="613"/>
      <c r="D337" s="559"/>
      <c r="E337" s="560"/>
      <c r="F337" s="559"/>
      <c r="G337" s="559"/>
      <c r="H337" s="559"/>
      <c r="I337" s="559"/>
      <c r="J337" s="559"/>
      <c r="K337" s="561">
        <f t="shared" si="24"/>
        <v>0</v>
      </c>
      <c r="L337" s="559"/>
      <c r="M337" s="559"/>
      <c r="N337" s="561">
        <f t="shared" si="25"/>
        <v>0</v>
      </c>
      <c r="O337" s="561">
        <f t="shared" si="26"/>
        <v>0</v>
      </c>
      <c r="P337" s="559"/>
      <c r="Q337" s="562">
        <f t="shared" si="27"/>
        <v>0</v>
      </c>
    </row>
    <row r="338" spans="1:17" s="563" customFormat="1" ht="20.25" customHeight="1" x14ac:dyDescent="0.2">
      <c r="A338" s="619" t="str">
        <f>'FN_priloga 1'!$B$1</f>
        <v>EKONOMSKA ŠOLA MURSKA SOBOTA, NORŠINSKA ULICA 13, 9000 MURSKA SOBOTA</v>
      </c>
      <c r="B338" s="616"/>
      <c r="C338" s="613"/>
      <c r="D338" s="559"/>
      <c r="E338" s="560"/>
      <c r="F338" s="559"/>
      <c r="G338" s="559"/>
      <c r="H338" s="559"/>
      <c r="I338" s="559"/>
      <c r="J338" s="559"/>
      <c r="K338" s="561">
        <f t="shared" si="24"/>
        <v>0</v>
      </c>
      <c r="L338" s="559"/>
      <c r="M338" s="559"/>
      <c r="N338" s="561">
        <f t="shared" si="25"/>
        <v>0</v>
      </c>
      <c r="O338" s="561">
        <f t="shared" si="26"/>
        <v>0</v>
      </c>
      <c r="P338" s="559"/>
      <c r="Q338" s="562">
        <f t="shared" si="27"/>
        <v>0</v>
      </c>
    </row>
    <row r="339" spans="1:17" s="563" customFormat="1" ht="20.25" customHeight="1" x14ac:dyDescent="0.2">
      <c r="A339" s="619" t="str">
        <f>'FN_priloga 1'!$B$1</f>
        <v>EKONOMSKA ŠOLA MURSKA SOBOTA, NORŠINSKA ULICA 13, 9000 MURSKA SOBOTA</v>
      </c>
      <c r="B339" s="616"/>
      <c r="C339" s="613"/>
      <c r="D339" s="559"/>
      <c r="E339" s="560"/>
      <c r="F339" s="559"/>
      <c r="G339" s="559"/>
      <c r="H339" s="559"/>
      <c r="I339" s="559"/>
      <c r="J339" s="559"/>
      <c r="K339" s="561">
        <f t="shared" si="24"/>
        <v>0</v>
      </c>
      <c r="L339" s="559"/>
      <c r="M339" s="559"/>
      <c r="N339" s="561">
        <f t="shared" si="25"/>
        <v>0</v>
      </c>
      <c r="O339" s="561">
        <f t="shared" si="26"/>
        <v>0</v>
      </c>
      <c r="P339" s="559"/>
      <c r="Q339" s="562">
        <f t="shared" si="27"/>
        <v>0</v>
      </c>
    </row>
    <row r="340" spans="1:17" s="563" customFormat="1" ht="20.25" customHeight="1" x14ac:dyDescent="0.2">
      <c r="A340" s="619" t="str">
        <f>'FN_priloga 1'!$B$1</f>
        <v>EKONOMSKA ŠOLA MURSKA SOBOTA, NORŠINSKA ULICA 13, 9000 MURSKA SOBOTA</v>
      </c>
      <c r="B340" s="616"/>
      <c r="C340" s="613"/>
      <c r="D340" s="559"/>
      <c r="E340" s="560"/>
      <c r="F340" s="559"/>
      <c r="G340" s="559"/>
      <c r="H340" s="559"/>
      <c r="I340" s="559"/>
      <c r="J340" s="559"/>
      <c r="K340" s="561">
        <f t="shared" si="24"/>
        <v>0</v>
      </c>
      <c r="L340" s="559"/>
      <c r="M340" s="559"/>
      <c r="N340" s="561">
        <f t="shared" si="25"/>
        <v>0</v>
      </c>
      <c r="O340" s="561">
        <f t="shared" si="26"/>
        <v>0</v>
      </c>
      <c r="P340" s="559"/>
      <c r="Q340" s="562">
        <f t="shared" si="27"/>
        <v>0</v>
      </c>
    </row>
    <row r="341" spans="1:17" s="563" customFormat="1" ht="20.25" customHeight="1" x14ac:dyDescent="0.2">
      <c r="A341" s="619" t="str">
        <f>'FN_priloga 1'!$B$1</f>
        <v>EKONOMSKA ŠOLA MURSKA SOBOTA, NORŠINSKA ULICA 13, 9000 MURSKA SOBOTA</v>
      </c>
      <c r="B341" s="616"/>
      <c r="C341" s="613"/>
      <c r="D341" s="559"/>
      <c r="E341" s="560"/>
      <c r="F341" s="559"/>
      <c r="G341" s="559"/>
      <c r="H341" s="559"/>
      <c r="I341" s="559"/>
      <c r="J341" s="559"/>
      <c r="K341" s="561">
        <f t="shared" si="24"/>
        <v>0</v>
      </c>
      <c r="L341" s="559"/>
      <c r="M341" s="559"/>
      <c r="N341" s="561">
        <f t="shared" si="25"/>
        <v>0</v>
      </c>
      <c r="O341" s="561">
        <f t="shared" si="26"/>
        <v>0</v>
      </c>
      <c r="P341" s="559"/>
      <c r="Q341" s="562">
        <f t="shared" si="27"/>
        <v>0</v>
      </c>
    </row>
    <row r="342" spans="1:17" s="563" customFormat="1" ht="20.25" customHeight="1" x14ac:dyDescent="0.2">
      <c r="A342" s="619" t="str">
        <f>'FN_priloga 1'!$B$1</f>
        <v>EKONOMSKA ŠOLA MURSKA SOBOTA, NORŠINSKA ULICA 13, 9000 MURSKA SOBOTA</v>
      </c>
      <c r="B342" s="616"/>
      <c r="C342" s="613"/>
      <c r="D342" s="559"/>
      <c r="E342" s="560"/>
      <c r="F342" s="559"/>
      <c r="G342" s="559"/>
      <c r="H342" s="559"/>
      <c r="I342" s="559"/>
      <c r="J342" s="559"/>
      <c r="K342" s="561">
        <f t="shared" si="24"/>
        <v>0</v>
      </c>
      <c r="L342" s="559"/>
      <c r="M342" s="559"/>
      <c r="N342" s="561">
        <f t="shared" si="25"/>
        <v>0</v>
      </c>
      <c r="O342" s="561">
        <f t="shared" si="26"/>
        <v>0</v>
      </c>
      <c r="P342" s="559"/>
      <c r="Q342" s="562">
        <f t="shared" si="27"/>
        <v>0</v>
      </c>
    </row>
    <row r="343" spans="1:17" s="563" customFormat="1" ht="20.25" customHeight="1" x14ac:dyDescent="0.2">
      <c r="A343" s="619" t="str">
        <f>'FN_priloga 1'!$B$1</f>
        <v>EKONOMSKA ŠOLA MURSKA SOBOTA, NORŠINSKA ULICA 13, 9000 MURSKA SOBOTA</v>
      </c>
      <c r="B343" s="616"/>
      <c r="C343" s="613"/>
      <c r="D343" s="559"/>
      <c r="E343" s="560"/>
      <c r="F343" s="559"/>
      <c r="G343" s="559"/>
      <c r="H343" s="559"/>
      <c r="I343" s="559"/>
      <c r="J343" s="559"/>
      <c r="K343" s="561">
        <f t="shared" si="24"/>
        <v>0</v>
      </c>
      <c r="L343" s="559"/>
      <c r="M343" s="559"/>
      <c r="N343" s="561">
        <f t="shared" si="25"/>
        <v>0</v>
      </c>
      <c r="O343" s="561">
        <f t="shared" si="26"/>
        <v>0</v>
      </c>
      <c r="P343" s="559"/>
      <c r="Q343" s="562">
        <f t="shared" si="27"/>
        <v>0</v>
      </c>
    </row>
    <row r="344" spans="1:17" s="563" customFormat="1" ht="20.25" customHeight="1" x14ac:dyDescent="0.2">
      <c r="A344" s="619" t="str">
        <f>'FN_priloga 1'!$B$1</f>
        <v>EKONOMSKA ŠOLA MURSKA SOBOTA, NORŠINSKA ULICA 13, 9000 MURSKA SOBOTA</v>
      </c>
      <c r="B344" s="616"/>
      <c r="C344" s="613"/>
      <c r="D344" s="559"/>
      <c r="E344" s="560"/>
      <c r="F344" s="559"/>
      <c r="G344" s="559"/>
      <c r="H344" s="559"/>
      <c r="I344" s="559"/>
      <c r="J344" s="559"/>
      <c r="K344" s="561">
        <f t="shared" si="24"/>
        <v>0</v>
      </c>
      <c r="L344" s="559"/>
      <c r="M344" s="559"/>
      <c r="N344" s="561">
        <f t="shared" si="25"/>
        <v>0</v>
      </c>
      <c r="O344" s="561">
        <f t="shared" si="26"/>
        <v>0</v>
      </c>
      <c r="P344" s="559"/>
      <c r="Q344" s="562">
        <f t="shared" si="27"/>
        <v>0</v>
      </c>
    </row>
    <row r="345" spans="1:17" s="563" customFormat="1" ht="20.25" customHeight="1" x14ac:dyDescent="0.2">
      <c r="A345" s="619" t="str">
        <f>'FN_priloga 1'!$B$1</f>
        <v>EKONOMSKA ŠOLA MURSKA SOBOTA, NORŠINSKA ULICA 13, 9000 MURSKA SOBOTA</v>
      </c>
      <c r="B345" s="616"/>
      <c r="C345" s="613"/>
      <c r="D345" s="559"/>
      <c r="E345" s="560"/>
      <c r="F345" s="559"/>
      <c r="G345" s="559"/>
      <c r="H345" s="559"/>
      <c r="I345" s="559"/>
      <c r="J345" s="559"/>
      <c r="K345" s="561">
        <f t="shared" si="24"/>
        <v>0</v>
      </c>
      <c r="L345" s="559"/>
      <c r="M345" s="559"/>
      <c r="N345" s="561">
        <f t="shared" si="25"/>
        <v>0</v>
      </c>
      <c r="O345" s="561">
        <f t="shared" si="26"/>
        <v>0</v>
      </c>
      <c r="P345" s="559"/>
      <c r="Q345" s="562">
        <f t="shared" si="27"/>
        <v>0</v>
      </c>
    </row>
    <row r="346" spans="1:17" s="563" customFormat="1" ht="20.25" customHeight="1" x14ac:dyDescent="0.2">
      <c r="A346" s="619" t="str">
        <f>'FN_priloga 1'!$B$1</f>
        <v>EKONOMSKA ŠOLA MURSKA SOBOTA, NORŠINSKA ULICA 13, 9000 MURSKA SOBOTA</v>
      </c>
      <c r="B346" s="616"/>
      <c r="C346" s="613"/>
      <c r="D346" s="559"/>
      <c r="E346" s="560"/>
      <c r="F346" s="559"/>
      <c r="G346" s="559"/>
      <c r="H346" s="559"/>
      <c r="I346" s="559"/>
      <c r="J346" s="559"/>
      <c r="K346" s="561">
        <f t="shared" si="24"/>
        <v>0</v>
      </c>
      <c r="L346" s="559"/>
      <c r="M346" s="559"/>
      <c r="N346" s="561">
        <f t="shared" si="25"/>
        <v>0</v>
      </c>
      <c r="O346" s="561">
        <f t="shared" si="26"/>
        <v>0</v>
      </c>
      <c r="P346" s="559"/>
      <c r="Q346" s="562">
        <f t="shared" si="27"/>
        <v>0</v>
      </c>
    </row>
    <row r="347" spans="1:17" s="563" customFormat="1" ht="20.25" customHeight="1" x14ac:dyDescent="0.2">
      <c r="A347" s="619" t="str">
        <f>'FN_priloga 1'!$B$1</f>
        <v>EKONOMSKA ŠOLA MURSKA SOBOTA, NORŠINSKA ULICA 13, 9000 MURSKA SOBOTA</v>
      </c>
      <c r="B347" s="616"/>
      <c r="C347" s="613"/>
      <c r="D347" s="559"/>
      <c r="E347" s="560"/>
      <c r="F347" s="559"/>
      <c r="G347" s="559"/>
      <c r="H347" s="559"/>
      <c r="I347" s="559"/>
      <c r="J347" s="559"/>
      <c r="K347" s="561">
        <f t="shared" si="24"/>
        <v>0</v>
      </c>
      <c r="L347" s="559"/>
      <c r="M347" s="559"/>
      <c r="N347" s="561">
        <f t="shared" si="25"/>
        <v>0</v>
      </c>
      <c r="O347" s="561">
        <f t="shared" si="26"/>
        <v>0</v>
      </c>
      <c r="P347" s="559"/>
      <c r="Q347" s="562">
        <f t="shared" si="27"/>
        <v>0</v>
      </c>
    </row>
    <row r="348" spans="1:17" s="563" customFormat="1" ht="20.25" customHeight="1" x14ac:dyDescent="0.2">
      <c r="A348" s="619" t="str">
        <f>'FN_priloga 1'!$B$1</f>
        <v>EKONOMSKA ŠOLA MURSKA SOBOTA, NORŠINSKA ULICA 13, 9000 MURSKA SOBOTA</v>
      </c>
      <c r="B348" s="616"/>
      <c r="C348" s="613"/>
      <c r="D348" s="559"/>
      <c r="E348" s="560"/>
      <c r="F348" s="559"/>
      <c r="G348" s="559"/>
      <c r="H348" s="559"/>
      <c r="I348" s="559"/>
      <c r="J348" s="559"/>
      <c r="K348" s="561">
        <f t="shared" si="24"/>
        <v>0</v>
      </c>
      <c r="L348" s="559"/>
      <c r="M348" s="559"/>
      <c r="N348" s="561">
        <f t="shared" si="25"/>
        <v>0</v>
      </c>
      <c r="O348" s="561">
        <f t="shared" si="26"/>
        <v>0</v>
      </c>
      <c r="P348" s="559"/>
      <c r="Q348" s="562">
        <f t="shared" si="27"/>
        <v>0</v>
      </c>
    </row>
    <row r="349" spans="1:17" s="563" customFormat="1" ht="20.25" customHeight="1" x14ac:dyDescent="0.2">
      <c r="A349" s="619" t="str">
        <f>'FN_priloga 1'!$B$1</f>
        <v>EKONOMSKA ŠOLA MURSKA SOBOTA, NORŠINSKA ULICA 13, 9000 MURSKA SOBOTA</v>
      </c>
      <c r="B349" s="616"/>
      <c r="C349" s="613"/>
      <c r="D349" s="559"/>
      <c r="E349" s="560"/>
      <c r="F349" s="559"/>
      <c r="G349" s="559"/>
      <c r="H349" s="559"/>
      <c r="I349" s="559"/>
      <c r="J349" s="559"/>
      <c r="K349" s="561">
        <f t="shared" si="24"/>
        <v>0</v>
      </c>
      <c r="L349" s="559"/>
      <c r="M349" s="559"/>
      <c r="N349" s="561">
        <f t="shared" si="25"/>
        <v>0</v>
      </c>
      <c r="O349" s="561">
        <f t="shared" si="26"/>
        <v>0</v>
      </c>
      <c r="P349" s="559"/>
      <c r="Q349" s="562">
        <f t="shared" si="27"/>
        <v>0</v>
      </c>
    </row>
    <row r="350" spans="1:17" s="563" customFormat="1" ht="20.25" customHeight="1" x14ac:dyDescent="0.2">
      <c r="A350" s="619" t="str">
        <f>'FN_priloga 1'!$B$1</f>
        <v>EKONOMSKA ŠOLA MURSKA SOBOTA, NORŠINSKA ULICA 13, 9000 MURSKA SOBOTA</v>
      </c>
      <c r="B350" s="616"/>
      <c r="C350" s="613"/>
      <c r="D350" s="559"/>
      <c r="E350" s="560"/>
      <c r="F350" s="559"/>
      <c r="G350" s="559"/>
      <c r="H350" s="559"/>
      <c r="I350" s="559"/>
      <c r="J350" s="559"/>
      <c r="K350" s="561">
        <f t="shared" si="24"/>
        <v>0</v>
      </c>
      <c r="L350" s="559"/>
      <c r="M350" s="559"/>
      <c r="N350" s="561">
        <f t="shared" si="25"/>
        <v>0</v>
      </c>
      <c r="O350" s="561">
        <f t="shared" si="26"/>
        <v>0</v>
      </c>
      <c r="P350" s="559"/>
      <c r="Q350" s="562">
        <f t="shared" si="27"/>
        <v>0</v>
      </c>
    </row>
    <row r="351" spans="1:17" s="563" customFormat="1" ht="20.25" customHeight="1" x14ac:dyDescent="0.2">
      <c r="A351" s="619" t="str">
        <f>'FN_priloga 1'!$B$1</f>
        <v>EKONOMSKA ŠOLA MURSKA SOBOTA, NORŠINSKA ULICA 13, 9000 MURSKA SOBOTA</v>
      </c>
      <c r="B351" s="616"/>
      <c r="C351" s="613"/>
      <c r="D351" s="559"/>
      <c r="E351" s="560"/>
      <c r="F351" s="559"/>
      <c r="G351" s="559"/>
      <c r="H351" s="559"/>
      <c r="I351" s="559"/>
      <c r="J351" s="559"/>
      <c r="K351" s="561">
        <f t="shared" si="24"/>
        <v>0</v>
      </c>
      <c r="L351" s="559"/>
      <c r="M351" s="559"/>
      <c r="N351" s="561">
        <f t="shared" si="25"/>
        <v>0</v>
      </c>
      <c r="O351" s="561">
        <f t="shared" si="26"/>
        <v>0</v>
      </c>
      <c r="P351" s="559"/>
      <c r="Q351" s="562">
        <f t="shared" si="27"/>
        <v>0</v>
      </c>
    </row>
    <row r="352" spans="1:17" s="563" customFormat="1" ht="20.25" customHeight="1" x14ac:dyDescent="0.2">
      <c r="A352" s="619" t="str">
        <f>'FN_priloga 1'!$B$1</f>
        <v>EKONOMSKA ŠOLA MURSKA SOBOTA, NORŠINSKA ULICA 13, 9000 MURSKA SOBOTA</v>
      </c>
      <c r="B352" s="616"/>
      <c r="C352" s="613"/>
      <c r="D352" s="559"/>
      <c r="E352" s="560"/>
      <c r="F352" s="559"/>
      <c r="G352" s="559"/>
      <c r="H352" s="559"/>
      <c r="I352" s="559"/>
      <c r="J352" s="559"/>
      <c r="K352" s="561">
        <f t="shared" si="24"/>
        <v>0</v>
      </c>
      <c r="L352" s="559"/>
      <c r="M352" s="559"/>
      <c r="N352" s="561">
        <f t="shared" si="25"/>
        <v>0</v>
      </c>
      <c r="O352" s="561">
        <f t="shared" si="26"/>
        <v>0</v>
      </c>
      <c r="P352" s="559"/>
      <c r="Q352" s="562">
        <f t="shared" si="27"/>
        <v>0</v>
      </c>
    </row>
    <row r="353" spans="1:17" s="563" customFormat="1" ht="20.25" customHeight="1" x14ac:dyDescent="0.2">
      <c r="A353" s="619" t="str">
        <f>'FN_priloga 1'!$B$1</f>
        <v>EKONOMSKA ŠOLA MURSKA SOBOTA, NORŠINSKA ULICA 13, 9000 MURSKA SOBOTA</v>
      </c>
      <c r="B353" s="616"/>
      <c r="C353" s="613"/>
      <c r="D353" s="559"/>
      <c r="E353" s="560"/>
      <c r="F353" s="559"/>
      <c r="G353" s="559"/>
      <c r="H353" s="559"/>
      <c r="I353" s="559"/>
      <c r="J353" s="559"/>
      <c r="K353" s="561">
        <f t="shared" si="24"/>
        <v>0</v>
      </c>
      <c r="L353" s="559"/>
      <c r="M353" s="559"/>
      <c r="N353" s="561">
        <f t="shared" si="25"/>
        <v>0</v>
      </c>
      <c r="O353" s="561">
        <f t="shared" si="26"/>
        <v>0</v>
      </c>
      <c r="P353" s="559"/>
      <c r="Q353" s="562">
        <f t="shared" si="27"/>
        <v>0</v>
      </c>
    </row>
    <row r="354" spans="1:17" s="563" customFormat="1" ht="20.25" customHeight="1" x14ac:dyDescent="0.2">
      <c r="A354" s="619" t="str">
        <f>'FN_priloga 1'!$B$1</f>
        <v>EKONOMSKA ŠOLA MURSKA SOBOTA, NORŠINSKA ULICA 13, 9000 MURSKA SOBOTA</v>
      </c>
      <c r="B354" s="616"/>
      <c r="C354" s="613"/>
      <c r="D354" s="559"/>
      <c r="E354" s="560"/>
      <c r="F354" s="559"/>
      <c r="G354" s="559"/>
      <c r="H354" s="559"/>
      <c r="I354" s="559"/>
      <c r="J354" s="559"/>
      <c r="K354" s="561">
        <f t="shared" si="24"/>
        <v>0</v>
      </c>
      <c r="L354" s="559"/>
      <c r="M354" s="559"/>
      <c r="N354" s="561">
        <f t="shared" si="25"/>
        <v>0</v>
      </c>
      <c r="O354" s="561">
        <f t="shared" si="26"/>
        <v>0</v>
      </c>
      <c r="P354" s="559"/>
      <c r="Q354" s="562">
        <f t="shared" si="27"/>
        <v>0</v>
      </c>
    </row>
    <row r="355" spans="1:17" s="563" customFormat="1" ht="20.25" customHeight="1" x14ac:dyDescent="0.2">
      <c r="A355" s="619" t="str">
        <f>'FN_priloga 1'!$B$1</f>
        <v>EKONOMSKA ŠOLA MURSKA SOBOTA, NORŠINSKA ULICA 13, 9000 MURSKA SOBOTA</v>
      </c>
      <c r="B355" s="616"/>
      <c r="C355" s="613"/>
      <c r="D355" s="559"/>
      <c r="E355" s="560"/>
      <c r="F355" s="559"/>
      <c r="G355" s="559"/>
      <c r="H355" s="559"/>
      <c r="I355" s="559"/>
      <c r="J355" s="559"/>
      <c r="K355" s="561">
        <f t="shared" si="24"/>
        <v>0</v>
      </c>
      <c r="L355" s="559"/>
      <c r="M355" s="559"/>
      <c r="N355" s="561">
        <f t="shared" si="25"/>
        <v>0</v>
      </c>
      <c r="O355" s="561">
        <f t="shared" si="26"/>
        <v>0</v>
      </c>
      <c r="P355" s="559"/>
      <c r="Q355" s="562">
        <f t="shared" si="27"/>
        <v>0</v>
      </c>
    </row>
    <row r="356" spans="1:17" s="563" customFormat="1" ht="20.25" customHeight="1" x14ac:dyDescent="0.2">
      <c r="A356" s="619" t="str">
        <f>'FN_priloga 1'!$B$1</f>
        <v>EKONOMSKA ŠOLA MURSKA SOBOTA, NORŠINSKA ULICA 13, 9000 MURSKA SOBOTA</v>
      </c>
      <c r="B356" s="616"/>
      <c r="C356" s="613"/>
      <c r="D356" s="559"/>
      <c r="E356" s="560"/>
      <c r="F356" s="559"/>
      <c r="G356" s="559"/>
      <c r="H356" s="559"/>
      <c r="I356" s="559"/>
      <c r="J356" s="559"/>
      <c r="K356" s="561">
        <f t="shared" si="24"/>
        <v>0</v>
      </c>
      <c r="L356" s="559"/>
      <c r="M356" s="559"/>
      <c r="N356" s="561">
        <f t="shared" si="25"/>
        <v>0</v>
      </c>
      <c r="O356" s="561">
        <f t="shared" si="26"/>
        <v>0</v>
      </c>
      <c r="P356" s="559"/>
      <c r="Q356" s="562">
        <f t="shared" si="27"/>
        <v>0</v>
      </c>
    </row>
    <row r="357" spans="1:17" s="563" customFormat="1" ht="20.25" customHeight="1" x14ac:dyDescent="0.2">
      <c r="A357" s="619" t="str">
        <f>'FN_priloga 1'!$B$1</f>
        <v>EKONOMSKA ŠOLA MURSKA SOBOTA, NORŠINSKA ULICA 13, 9000 MURSKA SOBOTA</v>
      </c>
      <c r="B357" s="616"/>
      <c r="C357" s="613"/>
      <c r="D357" s="559"/>
      <c r="E357" s="560"/>
      <c r="F357" s="559"/>
      <c r="G357" s="559"/>
      <c r="H357" s="559"/>
      <c r="I357" s="559"/>
      <c r="J357" s="559"/>
      <c r="K357" s="561">
        <f t="shared" si="24"/>
        <v>0</v>
      </c>
      <c r="L357" s="559"/>
      <c r="M357" s="559"/>
      <c r="N357" s="561">
        <f t="shared" si="25"/>
        <v>0</v>
      </c>
      <c r="O357" s="561">
        <f t="shared" si="26"/>
        <v>0</v>
      </c>
      <c r="P357" s="559"/>
      <c r="Q357" s="562">
        <f t="shared" si="27"/>
        <v>0</v>
      </c>
    </row>
    <row r="358" spans="1:17" s="563" customFormat="1" ht="20.25" customHeight="1" x14ac:dyDescent="0.2">
      <c r="A358" s="619" t="str">
        <f>'FN_priloga 1'!$B$1</f>
        <v>EKONOMSKA ŠOLA MURSKA SOBOTA, NORŠINSKA ULICA 13, 9000 MURSKA SOBOTA</v>
      </c>
      <c r="B358" s="616"/>
      <c r="C358" s="613"/>
      <c r="D358" s="559"/>
      <c r="E358" s="560"/>
      <c r="F358" s="559"/>
      <c r="G358" s="559"/>
      <c r="H358" s="559"/>
      <c r="I358" s="559"/>
      <c r="J358" s="559"/>
      <c r="K358" s="561">
        <f t="shared" si="24"/>
        <v>0</v>
      </c>
      <c r="L358" s="559"/>
      <c r="M358" s="559"/>
      <c r="N358" s="561">
        <f t="shared" si="25"/>
        <v>0</v>
      </c>
      <c r="O358" s="561">
        <f t="shared" si="26"/>
        <v>0</v>
      </c>
      <c r="P358" s="559"/>
      <c r="Q358" s="562">
        <f t="shared" si="27"/>
        <v>0</v>
      </c>
    </row>
    <row r="359" spans="1:17" s="563" customFormat="1" ht="20.25" customHeight="1" x14ac:dyDescent="0.2">
      <c r="A359" s="619" t="str">
        <f>'FN_priloga 1'!$B$1</f>
        <v>EKONOMSKA ŠOLA MURSKA SOBOTA, NORŠINSKA ULICA 13, 9000 MURSKA SOBOTA</v>
      </c>
      <c r="B359" s="616"/>
      <c r="C359" s="613"/>
      <c r="D359" s="559"/>
      <c r="E359" s="560"/>
      <c r="F359" s="559"/>
      <c r="G359" s="559"/>
      <c r="H359" s="559"/>
      <c r="I359" s="559"/>
      <c r="J359" s="559"/>
      <c r="K359" s="561">
        <f t="shared" si="24"/>
        <v>0</v>
      </c>
      <c r="L359" s="559"/>
      <c r="M359" s="559"/>
      <c r="N359" s="561">
        <f t="shared" si="25"/>
        <v>0</v>
      </c>
      <c r="O359" s="561">
        <f t="shared" si="26"/>
        <v>0</v>
      </c>
      <c r="P359" s="559"/>
      <c r="Q359" s="562">
        <f t="shared" si="27"/>
        <v>0</v>
      </c>
    </row>
    <row r="360" spans="1:17" s="563" customFormat="1" ht="20.25" customHeight="1" x14ac:dyDescent="0.2">
      <c r="A360" s="619" t="str">
        <f>'FN_priloga 1'!$B$1</f>
        <v>EKONOMSKA ŠOLA MURSKA SOBOTA, NORŠINSKA ULICA 13, 9000 MURSKA SOBOTA</v>
      </c>
      <c r="B360" s="616"/>
      <c r="C360" s="613"/>
      <c r="D360" s="559"/>
      <c r="E360" s="560"/>
      <c r="F360" s="559"/>
      <c r="G360" s="559"/>
      <c r="H360" s="559"/>
      <c r="I360" s="559"/>
      <c r="J360" s="559"/>
      <c r="K360" s="561">
        <f t="shared" si="24"/>
        <v>0</v>
      </c>
      <c r="L360" s="559"/>
      <c r="M360" s="559"/>
      <c r="N360" s="561">
        <f t="shared" si="25"/>
        <v>0</v>
      </c>
      <c r="O360" s="561">
        <f t="shared" si="26"/>
        <v>0</v>
      </c>
      <c r="P360" s="559"/>
      <c r="Q360" s="562">
        <f t="shared" si="27"/>
        <v>0</v>
      </c>
    </row>
    <row r="361" spans="1:17" s="563" customFormat="1" ht="20.25" customHeight="1" x14ac:dyDescent="0.2">
      <c r="A361" s="619" t="str">
        <f>'FN_priloga 1'!$B$1</f>
        <v>EKONOMSKA ŠOLA MURSKA SOBOTA, NORŠINSKA ULICA 13, 9000 MURSKA SOBOTA</v>
      </c>
      <c r="B361" s="616"/>
      <c r="C361" s="613"/>
      <c r="D361" s="559"/>
      <c r="E361" s="560"/>
      <c r="F361" s="559"/>
      <c r="G361" s="559"/>
      <c r="H361" s="559"/>
      <c r="I361" s="559"/>
      <c r="J361" s="559"/>
      <c r="K361" s="561">
        <f t="shared" si="24"/>
        <v>0</v>
      </c>
      <c r="L361" s="559"/>
      <c r="M361" s="559"/>
      <c r="N361" s="561">
        <f t="shared" si="25"/>
        <v>0</v>
      </c>
      <c r="O361" s="561">
        <f t="shared" si="26"/>
        <v>0</v>
      </c>
      <c r="P361" s="559"/>
      <c r="Q361" s="562">
        <f t="shared" si="27"/>
        <v>0</v>
      </c>
    </row>
    <row r="362" spans="1:17" s="563" customFormat="1" ht="20.25" customHeight="1" x14ac:dyDescent="0.2">
      <c r="A362" s="619" t="str">
        <f>'FN_priloga 1'!$B$1</f>
        <v>EKONOMSKA ŠOLA MURSKA SOBOTA, NORŠINSKA ULICA 13, 9000 MURSKA SOBOTA</v>
      </c>
      <c r="B362" s="616"/>
      <c r="C362" s="613"/>
      <c r="D362" s="559"/>
      <c r="E362" s="560"/>
      <c r="F362" s="559"/>
      <c r="G362" s="559"/>
      <c r="H362" s="559"/>
      <c r="I362" s="559"/>
      <c r="J362" s="559"/>
      <c r="K362" s="561">
        <f t="shared" si="24"/>
        <v>0</v>
      </c>
      <c r="L362" s="559"/>
      <c r="M362" s="559"/>
      <c r="N362" s="561">
        <f t="shared" si="25"/>
        <v>0</v>
      </c>
      <c r="O362" s="561">
        <f t="shared" si="26"/>
        <v>0</v>
      </c>
      <c r="P362" s="559"/>
      <c r="Q362" s="562">
        <f t="shared" si="27"/>
        <v>0</v>
      </c>
    </row>
    <row r="363" spans="1:17" s="563" customFormat="1" ht="20.25" customHeight="1" x14ac:dyDescent="0.2">
      <c r="A363" s="619" t="str">
        <f>'FN_priloga 1'!$B$1</f>
        <v>EKONOMSKA ŠOLA MURSKA SOBOTA, NORŠINSKA ULICA 13, 9000 MURSKA SOBOTA</v>
      </c>
      <c r="B363" s="616"/>
      <c r="C363" s="613"/>
      <c r="D363" s="559"/>
      <c r="E363" s="560"/>
      <c r="F363" s="559"/>
      <c r="G363" s="559"/>
      <c r="H363" s="559"/>
      <c r="I363" s="559"/>
      <c r="J363" s="559"/>
      <c r="K363" s="561">
        <f t="shared" si="24"/>
        <v>0</v>
      </c>
      <c r="L363" s="559"/>
      <c r="M363" s="559"/>
      <c r="N363" s="561">
        <f t="shared" si="25"/>
        <v>0</v>
      </c>
      <c r="O363" s="561">
        <f t="shared" si="26"/>
        <v>0</v>
      </c>
      <c r="P363" s="559"/>
      <c r="Q363" s="562">
        <f t="shared" si="27"/>
        <v>0</v>
      </c>
    </row>
    <row r="364" spans="1:17" s="563" customFormat="1" ht="20.25" customHeight="1" x14ac:dyDescent="0.2">
      <c r="A364" s="619" t="str">
        <f>'FN_priloga 1'!$B$1</f>
        <v>EKONOMSKA ŠOLA MURSKA SOBOTA, NORŠINSKA ULICA 13, 9000 MURSKA SOBOTA</v>
      </c>
      <c r="B364" s="616"/>
      <c r="C364" s="613"/>
      <c r="D364" s="559"/>
      <c r="E364" s="560"/>
      <c r="F364" s="559"/>
      <c r="G364" s="559"/>
      <c r="H364" s="559"/>
      <c r="I364" s="559"/>
      <c r="J364" s="559"/>
      <c r="K364" s="561">
        <f t="shared" si="24"/>
        <v>0</v>
      </c>
      <c r="L364" s="559"/>
      <c r="M364" s="559"/>
      <c r="N364" s="561">
        <f t="shared" si="25"/>
        <v>0</v>
      </c>
      <c r="O364" s="561">
        <f t="shared" si="26"/>
        <v>0</v>
      </c>
      <c r="P364" s="559"/>
      <c r="Q364" s="562">
        <f t="shared" si="27"/>
        <v>0</v>
      </c>
    </row>
    <row r="365" spans="1:17" s="563" customFormat="1" ht="20.25" customHeight="1" x14ac:dyDescent="0.2">
      <c r="A365" s="619" t="str">
        <f>'FN_priloga 1'!$B$1</f>
        <v>EKONOMSKA ŠOLA MURSKA SOBOTA, NORŠINSKA ULICA 13, 9000 MURSKA SOBOTA</v>
      </c>
      <c r="B365" s="616"/>
      <c r="C365" s="613"/>
      <c r="D365" s="559"/>
      <c r="E365" s="560"/>
      <c r="F365" s="559"/>
      <c r="G365" s="559"/>
      <c r="H365" s="559"/>
      <c r="I365" s="559"/>
      <c r="J365" s="559"/>
      <c r="K365" s="561">
        <f t="shared" si="24"/>
        <v>0</v>
      </c>
      <c r="L365" s="559"/>
      <c r="M365" s="559"/>
      <c r="N365" s="561">
        <f t="shared" si="25"/>
        <v>0</v>
      </c>
      <c r="O365" s="561">
        <f t="shared" si="26"/>
        <v>0</v>
      </c>
      <c r="P365" s="559"/>
      <c r="Q365" s="562">
        <f t="shared" si="27"/>
        <v>0</v>
      </c>
    </row>
    <row r="366" spans="1:17" s="563" customFormat="1" ht="20.25" customHeight="1" x14ac:dyDescent="0.2">
      <c r="A366" s="619" t="str">
        <f>'FN_priloga 1'!$B$1</f>
        <v>EKONOMSKA ŠOLA MURSKA SOBOTA, NORŠINSKA ULICA 13, 9000 MURSKA SOBOTA</v>
      </c>
      <c r="B366" s="616"/>
      <c r="C366" s="613"/>
      <c r="D366" s="559"/>
      <c r="E366" s="560"/>
      <c r="F366" s="559"/>
      <c r="G366" s="559"/>
      <c r="H366" s="559"/>
      <c r="I366" s="559"/>
      <c r="J366" s="559"/>
      <c r="K366" s="561">
        <f t="shared" si="24"/>
        <v>0</v>
      </c>
      <c r="L366" s="559"/>
      <c r="M366" s="559"/>
      <c r="N366" s="561">
        <f t="shared" si="25"/>
        <v>0</v>
      </c>
      <c r="O366" s="561">
        <f t="shared" si="26"/>
        <v>0</v>
      </c>
      <c r="P366" s="559"/>
      <c r="Q366" s="562">
        <f t="shared" si="27"/>
        <v>0</v>
      </c>
    </row>
    <row r="367" spans="1:17" s="563" customFormat="1" ht="20.25" customHeight="1" x14ac:dyDescent="0.2">
      <c r="A367" s="619" t="str">
        <f>'FN_priloga 1'!$B$1</f>
        <v>EKONOMSKA ŠOLA MURSKA SOBOTA, NORŠINSKA ULICA 13, 9000 MURSKA SOBOTA</v>
      </c>
      <c r="B367" s="616"/>
      <c r="C367" s="613"/>
      <c r="D367" s="559"/>
      <c r="E367" s="560"/>
      <c r="F367" s="559"/>
      <c r="G367" s="559"/>
      <c r="H367" s="559"/>
      <c r="I367" s="559"/>
      <c r="J367" s="559"/>
      <c r="K367" s="561">
        <f t="shared" si="24"/>
        <v>0</v>
      </c>
      <c r="L367" s="559"/>
      <c r="M367" s="559"/>
      <c r="N367" s="561">
        <f t="shared" si="25"/>
        <v>0</v>
      </c>
      <c r="O367" s="561">
        <f t="shared" si="26"/>
        <v>0</v>
      </c>
      <c r="P367" s="559"/>
      <c r="Q367" s="562">
        <f t="shared" si="27"/>
        <v>0</v>
      </c>
    </row>
    <row r="368" spans="1:17" s="563" customFormat="1" ht="20.25" customHeight="1" x14ac:dyDescent="0.2">
      <c r="A368" s="619" t="str">
        <f>'FN_priloga 1'!$B$1</f>
        <v>EKONOMSKA ŠOLA MURSKA SOBOTA, NORŠINSKA ULICA 13, 9000 MURSKA SOBOTA</v>
      </c>
      <c r="B368" s="616"/>
      <c r="C368" s="613"/>
      <c r="D368" s="559"/>
      <c r="E368" s="560"/>
      <c r="F368" s="559"/>
      <c r="G368" s="559"/>
      <c r="H368" s="559"/>
      <c r="I368" s="559"/>
      <c r="J368" s="559"/>
      <c r="K368" s="561">
        <f t="shared" si="24"/>
        <v>0</v>
      </c>
      <c r="L368" s="559"/>
      <c r="M368" s="559"/>
      <c r="N368" s="561">
        <f t="shared" si="25"/>
        <v>0</v>
      </c>
      <c r="O368" s="561">
        <f t="shared" si="26"/>
        <v>0</v>
      </c>
      <c r="P368" s="559"/>
      <c r="Q368" s="562">
        <f t="shared" si="27"/>
        <v>0</v>
      </c>
    </row>
    <row r="369" spans="1:17" s="563" customFormat="1" ht="20.25" customHeight="1" x14ac:dyDescent="0.2">
      <c r="A369" s="619" t="str">
        <f>'FN_priloga 1'!$B$1</f>
        <v>EKONOMSKA ŠOLA MURSKA SOBOTA, NORŠINSKA ULICA 13, 9000 MURSKA SOBOTA</v>
      </c>
      <c r="B369" s="616"/>
      <c r="C369" s="613"/>
      <c r="D369" s="559"/>
      <c r="E369" s="560"/>
      <c r="F369" s="559"/>
      <c r="G369" s="559"/>
      <c r="H369" s="559"/>
      <c r="I369" s="559"/>
      <c r="J369" s="559"/>
      <c r="K369" s="561">
        <f t="shared" si="24"/>
        <v>0</v>
      </c>
      <c r="L369" s="559"/>
      <c r="M369" s="559"/>
      <c r="N369" s="561">
        <f t="shared" si="25"/>
        <v>0</v>
      </c>
      <c r="O369" s="561">
        <f t="shared" si="26"/>
        <v>0</v>
      </c>
      <c r="P369" s="559"/>
      <c r="Q369" s="562">
        <f t="shared" si="27"/>
        <v>0</v>
      </c>
    </row>
    <row r="370" spans="1:17" s="563" customFormat="1" ht="20.25" customHeight="1" x14ac:dyDescent="0.2">
      <c r="A370" s="619" t="str">
        <f>'FN_priloga 1'!$B$1</f>
        <v>EKONOMSKA ŠOLA MURSKA SOBOTA, NORŠINSKA ULICA 13, 9000 MURSKA SOBOTA</v>
      </c>
      <c r="B370" s="616"/>
      <c r="C370" s="613"/>
      <c r="D370" s="559"/>
      <c r="E370" s="560"/>
      <c r="F370" s="559"/>
      <c r="G370" s="559"/>
      <c r="H370" s="559"/>
      <c r="I370" s="559"/>
      <c r="J370" s="559"/>
      <c r="K370" s="561">
        <f t="shared" si="24"/>
        <v>0</v>
      </c>
      <c r="L370" s="559"/>
      <c r="M370" s="559"/>
      <c r="N370" s="561">
        <f t="shared" si="25"/>
        <v>0</v>
      </c>
      <c r="O370" s="561">
        <f t="shared" si="26"/>
        <v>0</v>
      </c>
      <c r="P370" s="559"/>
      <c r="Q370" s="562">
        <f t="shared" si="27"/>
        <v>0</v>
      </c>
    </row>
    <row r="371" spans="1:17" s="563" customFormat="1" ht="20.25" customHeight="1" x14ac:dyDescent="0.2">
      <c r="A371" s="619" t="str">
        <f>'FN_priloga 1'!$B$1</f>
        <v>EKONOMSKA ŠOLA MURSKA SOBOTA, NORŠINSKA ULICA 13, 9000 MURSKA SOBOTA</v>
      </c>
      <c r="B371" s="616"/>
      <c r="C371" s="613"/>
      <c r="D371" s="559"/>
      <c r="E371" s="560"/>
      <c r="F371" s="559"/>
      <c r="G371" s="559"/>
      <c r="H371" s="559"/>
      <c r="I371" s="559"/>
      <c r="J371" s="559"/>
      <c r="K371" s="561">
        <f t="shared" si="24"/>
        <v>0</v>
      </c>
      <c r="L371" s="559"/>
      <c r="M371" s="559"/>
      <c r="N371" s="561">
        <f t="shared" si="25"/>
        <v>0</v>
      </c>
      <c r="O371" s="561">
        <f t="shared" si="26"/>
        <v>0</v>
      </c>
      <c r="P371" s="559"/>
      <c r="Q371" s="562">
        <f t="shared" si="27"/>
        <v>0</v>
      </c>
    </row>
    <row r="372" spans="1:17" s="563" customFormat="1" ht="20.25" customHeight="1" x14ac:dyDescent="0.2">
      <c r="A372" s="619" t="str">
        <f>'FN_priloga 1'!$B$1</f>
        <v>EKONOMSKA ŠOLA MURSKA SOBOTA, NORŠINSKA ULICA 13, 9000 MURSKA SOBOTA</v>
      </c>
      <c r="B372" s="616"/>
      <c r="C372" s="613"/>
      <c r="D372" s="559"/>
      <c r="E372" s="560"/>
      <c r="F372" s="559"/>
      <c r="G372" s="559"/>
      <c r="H372" s="559"/>
      <c r="I372" s="559"/>
      <c r="J372" s="559"/>
      <c r="K372" s="561">
        <f t="shared" si="24"/>
        <v>0</v>
      </c>
      <c r="L372" s="559"/>
      <c r="M372" s="559"/>
      <c r="N372" s="561">
        <f t="shared" si="25"/>
        <v>0</v>
      </c>
      <c r="O372" s="561">
        <f t="shared" si="26"/>
        <v>0</v>
      </c>
      <c r="P372" s="559"/>
      <c r="Q372" s="562">
        <f t="shared" si="27"/>
        <v>0</v>
      </c>
    </row>
    <row r="373" spans="1:17" s="563" customFormat="1" ht="20.25" customHeight="1" x14ac:dyDescent="0.2">
      <c r="A373" s="619" t="str">
        <f>'FN_priloga 1'!$B$1</f>
        <v>EKONOMSKA ŠOLA MURSKA SOBOTA, NORŠINSKA ULICA 13, 9000 MURSKA SOBOTA</v>
      </c>
      <c r="B373" s="616"/>
      <c r="C373" s="613"/>
      <c r="D373" s="559"/>
      <c r="E373" s="560"/>
      <c r="F373" s="559"/>
      <c r="G373" s="559"/>
      <c r="H373" s="559"/>
      <c r="I373" s="559"/>
      <c r="J373" s="559"/>
      <c r="K373" s="561">
        <f t="shared" si="24"/>
        <v>0</v>
      </c>
      <c r="L373" s="559"/>
      <c r="M373" s="559"/>
      <c r="N373" s="561">
        <f t="shared" si="25"/>
        <v>0</v>
      </c>
      <c r="O373" s="561">
        <f t="shared" si="26"/>
        <v>0</v>
      </c>
      <c r="P373" s="559"/>
      <c r="Q373" s="562">
        <f t="shared" si="27"/>
        <v>0</v>
      </c>
    </row>
    <row r="374" spans="1:17" s="563" customFormat="1" ht="20.25" customHeight="1" x14ac:dyDescent="0.2">
      <c r="A374" s="619" t="str">
        <f>'FN_priloga 1'!$B$1</f>
        <v>EKONOMSKA ŠOLA MURSKA SOBOTA, NORŠINSKA ULICA 13, 9000 MURSKA SOBOTA</v>
      </c>
      <c r="B374" s="616"/>
      <c r="C374" s="613"/>
      <c r="D374" s="559"/>
      <c r="E374" s="560"/>
      <c r="F374" s="559"/>
      <c r="G374" s="559"/>
      <c r="H374" s="559"/>
      <c r="I374" s="559"/>
      <c r="J374" s="559"/>
      <c r="K374" s="561">
        <f t="shared" si="24"/>
        <v>0</v>
      </c>
      <c r="L374" s="559"/>
      <c r="M374" s="559"/>
      <c r="N374" s="561">
        <f t="shared" si="25"/>
        <v>0</v>
      </c>
      <c r="O374" s="561">
        <f t="shared" si="26"/>
        <v>0</v>
      </c>
      <c r="P374" s="559"/>
      <c r="Q374" s="562">
        <f t="shared" si="27"/>
        <v>0</v>
      </c>
    </row>
    <row r="375" spans="1:17" s="563" customFormat="1" ht="20.25" customHeight="1" x14ac:dyDescent="0.2">
      <c r="A375" s="619" t="str">
        <f>'FN_priloga 1'!$B$1</f>
        <v>EKONOMSKA ŠOLA MURSKA SOBOTA, NORŠINSKA ULICA 13, 9000 MURSKA SOBOTA</v>
      </c>
      <c r="B375" s="616"/>
      <c r="C375" s="613"/>
      <c r="D375" s="559"/>
      <c r="E375" s="560"/>
      <c r="F375" s="559"/>
      <c r="G375" s="559"/>
      <c r="H375" s="559"/>
      <c r="I375" s="559"/>
      <c r="J375" s="559"/>
      <c r="K375" s="561">
        <f t="shared" si="24"/>
        <v>0</v>
      </c>
      <c r="L375" s="559"/>
      <c r="M375" s="559"/>
      <c r="N375" s="561">
        <f t="shared" si="25"/>
        <v>0</v>
      </c>
      <c r="O375" s="561">
        <f t="shared" si="26"/>
        <v>0</v>
      </c>
      <c r="P375" s="559"/>
      <c r="Q375" s="562">
        <f t="shared" si="27"/>
        <v>0</v>
      </c>
    </row>
    <row r="376" spans="1:17" s="563" customFormat="1" ht="20.25" customHeight="1" x14ac:dyDescent="0.2">
      <c r="A376" s="619" t="str">
        <f>'FN_priloga 1'!$B$1</f>
        <v>EKONOMSKA ŠOLA MURSKA SOBOTA, NORŠINSKA ULICA 13, 9000 MURSKA SOBOTA</v>
      </c>
      <c r="B376" s="616"/>
      <c r="C376" s="613"/>
      <c r="D376" s="559"/>
      <c r="E376" s="560"/>
      <c r="F376" s="559"/>
      <c r="G376" s="559"/>
      <c r="H376" s="559"/>
      <c r="I376" s="559"/>
      <c r="J376" s="559"/>
      <c r="K376" s="561">
        <f t="shared" si="24"/>
        <v>0</v>
      </c>
      <c r="L376" s="559"/>
      <c r="M376" s="559"/>
      <c r="N376" s="561">
        <f t="shared" si="25"/>
        <v>0</v>
      </c>
      <c r="O376" s="561">
        <f t="shared" si="26"/>
        <v>0</v>
      </c>
      <c r="P376" s="559"/>
      <c r="Q376" s="562">
        <f t="shared" si="27"/>
        <v>0</v>
      </c>
    </row>
    <row r="377" spans="1:17" s="563" customFormat="1" ht="20.25" customHeight="1" x14ac:dyDescent="0.2">
      <c r="A377" s="619" t="str">
        <f>'FN_priloga 1'!$B$1</f>
        <v>EKONOMSKA ŠOLA MURSKA SOBOTA, NORŠINSKA ULICA 13, 9000 MURSKA SOBOTA</v>
      </c>
      <c r="B377" s="616"/>
      <c r="C377" s="613"/>
      <c r="D377" s="559"/>
      <c r="E377" s="560"/>
      <c r="F377" s="559"/>
      <c r="G377" s="559"/>
      <c r="H377" s="559"/>
      <c r="I377" s="559"/>
      <c r="J377" s="559"/>
      <c r="K377" s="561">
        <f t="shared" si="24"/>
        <v>0</v>
      </c>
      <c r="L377" s="559"/>
      <c r="M377" s="559"/>
      <c r="N377" s="561">
        <f t="shared" si="25"/>
        <v>0</v>
      </c>
      <c r="O377" s="561">
        <f t="shared" si="26"/>
        <v>0</v>
      </c>
      <c r="P377" s="559"/>
      <c r="Q377" s="562">
        <f t="shared" si="27"/>
        <v>0</v>
      </c>
    </row>
    <row r="378" spans="1:17" s="563" customFormat="1" ht="20.25" customHeight="1" x14ac:dyDescent="0.2">
      <c r="A378" s="619" t="str">
        <f>'FN_priloga 1'!$B$1</f>
        <v>EKONOMSKA ŠOLA MURSKA SOBOTA, NORŠINSKA ULICA 13, 9000 MURSKA SOBOTA</v>
      </c>
      <c r="B378" s="616"/>
      <c r="C378" s="613"/>
      <c r="D378" s="559"/>
      <c r="E378" s="560"/>
      <c r="F378" s="559"/>
      <c r="G378" s="559"/>
      <c r="H378" s="559"/>
      <c r="I378" s="559"/>
      <c r="J378" s="559"/>
      <c r="K378" s="561">
        <f t="shared" si="24"/>
        <v>0</v>
      </c>
      <c r="L378" s="559"/>
      <c r="M378" s="559"/>
      <c r="N378" s="561">
        <f t="shared" si="25"/>
        <v>0</v>
      </c>
      <c r="O378" s="561">
        <f t="shared" si="26"/>
        <v>0</v>
      </c>
      <c r="P378" s="559"/>
      <c r="Q378" s="562">
        <f t="shared" si="27"/>
        <v>0</v>
      </c>
    </row>
    <row r="379" spans="1:17" s="563" customFormat="1" ht="20.25" customHeight="1" x14ac:dyDescent="0.2">
      <c r="A379" s="619" t="str">
        <f>'FN_priloga 1'!$B$1</f>
        <v>EKONOMSKA ŠOLA MURSKA SOBOTA, NORŠINSKA ULICA 13, 9000 MURSKA SOBOTA</v>
      </c>
      <c r="B379" s="616"/>
      <c r="C379" s="613"/>
      <c r="D379" s="559"/>
      <c r="E379" s="560"/>
      <c r="F379" s="559"/>
      <c r="G379" s="559"/>
      <c r="H379" s="559"/>
      <c r="I379" s="559"/>
      <c r="J379" s="559"/>
      <c r="K379" s="561">
        <f t="shared" si="24"/>
        <v>0</v>
      </c>
      <c r="L379" s="559"/>
      <c r="M379" s="559"/>
      <c r="N379" s="561">
        <f t="shared" si="25"/>
        <v>0</v>
      </c>
      <c r="O379" s="561">
        <f t="shared" si="26"/>
        <v>0</v>
      </c>
      <c r="P379" s="559"/>
      <c r="Q379" s="562">
        <f t="shared" si="27"/>
        <v>0</v>
      </c>
    </row>
    <row r="380" spans="1:17" s="563" customFormat="1" ht="20.25" customHeight="1" x14ac:dyDescent="0.2">
      <c r="A380" s="619" t="str">
        <f>'FN_priloga 1'!$B$1</f>
        <v>EKONOMSKA ŠOLA MURSKA SOBOTA, NORŠINSKA ULICA 13, 9000 MURSKA SOBOTA</v>
      </c>
      <c r="B380" s="616"/>
      <c r="C380" s="613"/>
      <c r="D380" s="559"/>
      <c r="E380" s="560"/>
      <c r="F380" s="559"/>
      <c r="G380" s="559"/>
      <c r="H380" s="559"/>
      <c r="I380" s="559"/>
      <c r="J380" s="559"/>
      <c r="K380" s="561">
        <f t="shared" si="24"/>
        <v>0</v>
      </c>
      <c r="L380" s="559"/>
      <c r="M380" s="559"/>
      <c r="N380" s="561">
        <f t="shared" si="25"/>
        <v>0</v>
      </c>
      <c r="O380" s="561">
        <f t="shared" si="26"/>
        <v>0</v>
      </c>
      <c r="P380" s="559"/>
      <c r="Q380" s="562">
        <f t="shared" si="27"/>
        <v>0</v>
      </c>
    </row>
    <row r="381" spans="1:17" s="563" customFormat="1" ht="20.25" customHeight="1" x14ac:dyDescent="0.2">
      <c r="A381" s="619" t="str">
        <f>'FN_priloga 1'!$B$1</f>
        <v>EKONOMSKA ŠOLA MURSKA SOBOTA, NORŠINSKA ULICA 13, 9000 MURSKA SOBOTA</v>
      </c>
      <c r="B381" s="616"/>
      <c r="C381" s="613"/>
      <c r="D381" s="559"/>
      <c r="E381" s="560"/>
      <c r="F381" s="559"/>
      <c r="G381" s="559"/>
      <c r="H381" s="559"/>
      <c r="I381" s="559"/>
      <c r="J381" s="559"/>
      <c r="K381" s="561">
        <f t="shared" si="24"/>
        <v>0</v>
      </c>
      <c r="L381" s="559"/>
      <c r="M381" s="559"/>
      <c r="N381" s="561">
        <f t="shared" si="25"/>
        <v>0</v>
      </c>
      <c r="O381" s="561">
        <f t="shared" si="26"/>
        <v>0</v>
      </c>
      <c r="P381" s="559"/>
      <c r="Q381" s="562">
        <f t="shared" si="27"/>
        <v>0</v>
      </c>
    </row>
    <row r="382" spans="1:17" s="563" customFormat="1" ht="20.25" customHeight="1" x14ac:dyDescent="0.2">
      <c r="A382" s="619" t="str">
        <f>'FN_priloga 1'!$B$1</f>
        <v>EKONOMSKA ŠOLA MURSKA SOBOTA, NORŠINSKA ULICA 13, 9000 MURSKA SOBOTA</v>
      </c>
      <c r="B382" s="616"/>
      <c r="C382" s="613"/>
      <c r="D382" s="559"/>
      <c r="E382" s="560"/>
      <c r="F382" s="559"/>
      <c r="G382" s="559"/>
      <c r="H382" s="559"/>
      <c r="I382" s="559"/>
      <c r="J382" s="559"/>
      <c r="K382" s="561">
        <f t="shared" si="24"/>
        <v>0</v>
      </c>
      <c r="L382" s="559"/>
      <c r="M382" s="559"/>
      <c r="N382" s="561">
        <f t="shared" si="25"/>
        <v>0</v>
      </c>
      <c r="O382" s="561">
        <f t="shared" si="26"/>
        <v>0</v>
      </c>
      <c r="P382" s="559"/>
      <c r="Q382" s="562">
        <f t="shared" si="27"/>
        <v>0</v>
      </c>
    </row>
    <row r="383" spans="1:17" s="563" customFormat="1" ht="20.25" customHeight="1" x14ac:dyDescent="0.2">
      <c r="A383" s="619" t="str">
        <f>'FN_priloga 1'!$B$1</f>
        <v>EKONOMSKA ŠOLA MURSKA SOBOTA, NORŠINSKA ULICA 13, 9000 MURSKA SOBOTA</v>
      </c>
      <c r="B383" s="616"/>
      <c r="C383" s="613"/>
      <c r="D383" s="559"/>
      <c r="E383" s="560"/>
      <c r="F383" s="559"/>
      <c r="G383" s="559"/>
      <c r="H383" s="559"/>
      <c r="I383" s="559"/>
      <c r="J383" s="559"/>
      <c r="K383" s="561">
        <f t="shared" si="24"/>
        <v>0</v>
      </c>
      <c r="L383" s="559"/>
      <c r="M383" s="559"/>
      <c r="N383" s="561">
        <f t="shared" si="25"/>
        <v>0</v>
      </c>
      <c r="O383" s="561">
        <f t="shared" si="26"/>
        <v>0</v>
      </c>
      <c r="P383" s="559"/>
      <c r="Q383" s="562">
        <f t="shared" si="27"/>
        <v>0</v>
      </c>
    </row>
    <row r="384" spans="1:17" s="563" customFormat="1" ht="20.25" customHeight="1" x14ac:dyDescent="0.2">
      <c r="A384" s="619" t="str">
        <f>'FN_priloga 1'!$B$1</f>
        <v>EKONOMSKA ŠOLA MURSKA SOBOTA, NORŠINSKA ULICA 13, 9000 MURSKA SOBOTA</v>
      </c>
      <c r="B384" s="616"/>
      <c r="C384" s="613"/>
      <c r="D384" s="559"/>
      <c r="E384" s="560"/>
      <c r="F384" s="559"/>
      <c r="G384" s="559"/>
      <c r="H384" s="559"/>
      <c r="I384" s="559"/>
      <c r="J384" s="559"/>
      <c r="K384" s="561">
        <f t="shared" si="24"/>
        <v>0</v>
      </c>
      <c r="L384" s="559"/>
      <c r="M384" s="559"/>
      <c r="N384" s="561">
        <f t="shared" si="25"/>
        <v>0</v>
      </c>
      <c r="O384" s="561">
        <f t="shared" si="26"/>
        <v>0</v>
      </c>
      <c r="P384" s="559"/>
      <c r="Q384" s="562">
        <f t="shared" si="27"/>
        <v>0</v>
      </c>
    </row>
    <row r="385" spans="1:17" s="563" customFormat="1" ht="20.25" customHeight="1" x14ac:dyDescent="0.2">
      <c r="A385" s="619" t="str">
        <f>'FN_priloga 1'!$B$1</f>
        <v>EKONOMSKA ŠOLA MURSKA SOBOTA, NORŠINSKA ULICA 13, 9000 MURSKA SOBOTA</v>
      </c>
      <c r="B385" s="616"/>
      <c r="C385" s="613"/>
      <c r="D385" s="559"/>
      <c r="E385" s="560"/>
      <c r="F385" s="559"/>
      <c r="G385" s="559"/>
      <c r="H385" s="559"/>
      <c r="I385" s="559"/>
      <c r="J385" s="559"/>
      <c r="K385" s="561">
        <f t="shared" si="24"/>
        <v>0</v>
      </c>
      <c r="L385" s="559"/>
      <c r="M385" s="559"/>
      <c r="N385" s="561">
        <f t="shared" si="25"/>
        <v>0</v>
      </c>
      <c r="O385" s="561">
        <f t="shared" si="26"/>
        <v>0</v>
      </c>
      <c r="P385" s="559"/>
      <c r="Q385" s="562">
        <f t="shared" si="27"/>
        <v>0</v>
      </c>
    </row>
    <row r="386" spans="1:17" s="563" customFormat="1" ht="20.25" customHeight="1" x14ac:dyDescent="0.2">
      <c r="A386" s="619" t="str">
        <f>'FN_priloga 1'!$B$1</f>
        <v>EKONOMSKA ŠOLA MURSKA SOBOTA, NORŠINSKA ULICA 13, 9000 MURSKA SOBOTA</v>
      </c>
      <c r="B386" s="616"/>
      <c r="C386" s="613"/>
      <c r="D386" s="559"/>
      <c r="E386" s="560"/>
      <c r="F386" s="559"/>
      <c r="G386" s="559"/>
      <c r="H386" s="559"/>
      <c r="I386" s="559"/>
      <c r="J386" s="559"/>
      <c r="K386" s="561">
        <f t="shared" si="24"/>
        <v>0</v>
      </c>
      <c r="L386" s="559"/>
      <c r="M386" s="559"/>
      <c r="N386" s="561">
        <f t="shared" si="25"/>
        <v>0</v>
      </c>
      <c r="O386" s="561">
        <f t="shared" si="26"/>
        <v>0</v>
      </c>
      <c r="P386" s="559"/>
      <c r="Q386" s="562">
        <f t="shared" si="27"/>
        <v>0</v>
      </c>
    </row>
    <row r="387" spans="1:17" s="563" customFormat="1" ht="20.25" customHeight="1" x14ac:dyDescent="0.2">
      <c r="A387" s="619" t="str">
        <f>'FN_priloga 1'!$B$1</f>
        <v>EKONOMSKA ŠOLA MURSKA SOBOTA, NORŠINSKA ULICA 13, 9000 MURSKA SOBOTA</v>
      </c>
      <c r="B387" s="616"/>
      <c r="C387" s="613"/>
      <c r="D387" s="559"/>
      <c r="E387" s="560"/>
      <c r="F387" s="559"/>
      <c r="G387" s="559"/>
      <c r="H387" s="559"/>
      <c r="I387" s="559"/>
      <c r="J387" s="559"/>
      <c r="K387" s="561">
        <f t="shared" si="24"/>
        <v>0</v>
      </c>
      <c r="L387" s="559"/>
      <c r="M387" s="559"/>
      <c r="N387" s="561">
        <f t="shared" si="25"/>
        <v>0</v>
      </c>
      <c r="O387" s="561">
        <f t="shared" si="26"/>
        <v>0</v>
      </c>
      <c r="P387" s="559"/>
      <c r="Q387" s="562">
        <f t="shared" si="27"/>
        <v>0</v>
      </c>
    </row>
    <row r="388" spans="1:17" s="563" customFormat="1" ht="20.25" customHeight="1" x14ac:dyDescent="0.2">
      <c r="A388" s="619" t="str">
        <f>'FN_priloga 1'!$B$1</f>
        <v>EKONOMSKA ŠOLA MURSKA SOBOTA, NORŠINSKA ULICA 13, 9000 MURSKA SOBOTA</v>
      </c>
      <c r="B388" s="616"/>
      <c r="C388" s="613"/>
      <c r="D388" s="559"/>
      <c r="E388" s="560"/>
      <c r="F388" s="559"/>
      <c r="G388" s="559"/>
      <c r="H388" s="559"/>
      <c r="I388" s="559"/>
      <c r="J388" s="559"/>
      <c r="K388" s="561">
        <f t="shared" si="24"/>
        <v>0</v>
      </c>
      <c r="L388" s="559"/>
      <c r="M388" s="559"/>
      <c r="N388" s="561">
        <f t="shared" si="25"/>
        <v>0</v>
      </c>
      <c r="O388" s="561">
        <f t="shared" si="26"/>
        <v>0</v>
      </c>
      <c r="P388" s="559"/>
      <c r="Q388" s="562">
        <f t="shared" si="27"/>
        <v>0</v>
      </c>
    </row>
    <row r="389" spans="1:17" s="563" customFormat="1" ht="20.25" customHeight="1" x14ac:dyDescent="0.2">
      <c r="A389" s="619" t="str">
        <f>'FN_priloga 1'!$B$1</f>
        <v>EKONOMSKA ŠOLA MURSKA SOBOTA, NORŠINSKA ULICA 13, 9000 MURSKA SOBOTA</v>
      </c>
      <c r="B389" s="616"/>
      <c r="C389" s="613"/>
      <c r="D389" s="559"/>
      <c r="E389" s="560"/>
      <c r="F389" s="559"/>
      <c r="G389" s="559"/>
      <c r="H389" s="559"/>
      <c r="I389" s="559"/>
      <c r="J389" s="559"/>
      <c r="K389" s="561">
        <f t="shared" si="24"/>
        <v>0</v>
      </c>
      <c r="L389" s="559"/>
      <c r="M389" s="559"/>
      <c r="N389" s="561">
        <f t="shared" si="25"/>
        <v>0</v>
      </c>
      <c r="O389" s="561">
        <f t="shared" si="26"/>
        <v>0</v>
      </c>
      <c r="P389" s="559"/>
      <c r="Q389" s="562">
        <f t="shared" si="27"/>
        <v>0</v>
      </c>
    </row>
    <row r="390" spans="1:17" s="563" customFormat="1" ht="20.25" customHeight="1" x14ac:dyDescent="0.2">
      <c r="A390" s="619" t="str">
        <f>'FN_priloga 1'!$B$1</f>
        <v>EKONOMSKA ŠOLA MURSKA SOBOTA, NORŠINSKA ULICA 13, 9000 MURSKA SOBOTA</v>
      </c>
      <c r="B390" s="616"/>
      <c r="C390" s="613"/>
      <c r="D390" s="559"/>
      <c r="E390" s="560"/>
      <c r="F390" s="559"/>
      <c r="G390" s="559"/>
      <c r="H390" s="559"/>
      <c r="I390" s="559"/>
      <c r="J390" s="559"/>
      <c r="K390" s="561">
        <f t="shared" si="24"/>
        <v>0</v>
      </c>
      <c r="L390" s="559"/>
      <c r="M390" s="559"/>
      <c r="N390" s="561">
        <f t="shared" si="25"/>
        <v>0</v>
      </c>
      <c r="O390" s="561">
        <f t="shared" si="26"/>
        <v>0</v>
      </c>
      <c r="P390" s="559"/>
      <c r="Q390" s="562">
        <f t="shared" si="27"/>
        <v>0</v>
      </c>
    </row>
    <row r="391" spans="1:17" s="563" customFormat="1" ht="20.25" customHeight="1" x14ac:dyDescent="0.2">
      <c r="A391" s="619" t="str">
        <f>'FN_priloga 1'!$B$1</f>
        <v>EKONOMSKA ŠOLA MURSKA SOBOTA, NORŠINSKA ULICA 13, 9000 MURSKA SOBOTA</v>
      </c>
      <c r="B391" s="616"/>
      <c r="C391" s="613"/>
      <c r="D391" s="559"/>
      <c r="E391" s="560"/>
      <c r="F391" s="559"/>
      <c r="G391" s="559"/>
      <c r="H391" s="559"/>
      <c r="I391" s="559"/>
      <c r="J391" s="559"/>
      <c r="K391" s="561">
        <f t="shared" si="24"/>
        <v>0</v>
      </c>
      <c r="L391" s="559"/>
      <c r="M391" s="559"/>
      <c r="N391" s="561">
        <f t="shared" si="25"/>
        <v>0</v>
      </c>
      <c r="O391" s="561">
        <f t="shared" si="26"/>
        <v>0</v>
      </c>
      <c r="P391" s="559"/>
      <c r="Q391" s="562">
        <f t="shared" si="27"/>
        <v>0</v>
      </c>
    </row>
    <row r="392" spans="1:17" s="563" customFormat="1" ht="20.25" customHeight="1" x14ac:dyDescent="0.2">
      <c r="A392" s="619" t="str">
        <f>'FN_priloga 1'!$B$1</f>
        <v>EKONOMSKA ŠOLA MURSKA SOBOTA, NORŠINSKA ULICA 13, 9000 MURSKA SOBOTA</v>
      </c>
      <c r="B392" s="616"/>
      <c r="C392" s="613"/>
      <c r="D392" s="559"/>
      <c r="E392" s="560"/>
      <c r="F392" s="559"/>
      <c r="G392" s="559"/>
      <c r="H392" s="559"/>
      <c r="I392" s="559"/>
      <c r="J392" s="559"/>
      <c r="K392" s="561">
        <f t="shared" si="24"/>
        <v>0</v>
      </c>
      <c r="L392" s="559"/>
      <c r="M392" s="559"/>
      <c r="N392" s="561">
        <f t="shared" si="25"/>
        <v>0</v>
      </c>
      <c r="O392" s="561">
        <f t="shared" si="26"/>
        <v>0</v>
      </c>
      <c r="P392" s="559"/>
      <c r="Q392" s="562">
        <f t="shared" si="27"/>
        <v>0</v>
      </c>
    </row>
    <row r="393" spans="1:17" s="563" customFormat="1" ht="20.25" customHeight="1" x14ac:dyDescent="0.2">
      <c r="A393" s="619" t="str">
        <f>'FN_priloga 1'!$B$1</f>
        <v>EKONOMSKA ŠOLA MURSKA SOBOTA, NORŠINSKA ULICA 13, 9000 MURSKA SOBOTA</v>
      </c>
      <c r="B393" s="616"/>
      <c r="C393" s="613"/>
      <c r="D393" s="559"/>
      <c r="E393" s="560"/>
      <c r="F393" s="559"/>
      <c r="G393" s="559"/>
      <c r="H393" s="559"/>
      <c r="I393" s="559"/>
      <c r="J393" s="559"/>
      <c r="K393" s="561">
        <f t="shared" si="24"/>
        <v>0</v>
      </c>
      <c r="L393" s="559"/>
      <c r="M393" s="559"/>
      <c r="N393" s="561">
        <f t="shared" si="25"/>
        <v>0</v>
      </c>
      <c r="O393" s="561">
        <f t="shared" si="26"/>
        <v>0</v>
      </c>
      <c r="P393" s="559"/>
      <c r="Q393" s="562">
        <f t="shared" si="27"/>
        <v>0</v>
      </c>
    </row>
    <row r="394" spans="1:17" s="563" customFormat="1" ht="20.25" customHeight="1" x14ac:dyDescent="0.2">
      <c r="A394" s="619" t="str">
        <f>'FN_priloga 1'!$B$1</f>
        <v>EKONOMSKA ŠOLA MURSKA SOBOTA, NORŠINSKA ULICA 13, 9000 MURSKA SOBOTA</v>
      </c>
      <c r="B394" s="616"/>
      <c r="C394" s="613"/>
      <c r="D394" s="559"/>
      <c r="E394" s="560"/>
      <c r="F394" s="559"/>
      <c r="G394" s="559"/>
      <c r="H394" s="559"/>
      <c r="I394" s="559"/>
      <c r="J394" s="559"/>
      <c r="K394" s="561">
        <f t="shared" ref="K394:K457" si="28">SUM(H394:J394)</f>
        <v>0</v>
      </c>
      <c r="L394" s="559"/>
      <c r="M394" s="559"/>
      <c r="N394" s="561">
        <f t="shared" ref="N394:N457" si="29">SUM(L394:M394)</f>
        <v>0</v>
      </c>
      <c r="O394" s="561">
        <f t="shared" ref="O394:O457" si="30">G394+K394+N394</f>
        <v>0</v>
      </c>
      <c r="P394" s="559"/>
      <c r="Q394" s="562">
        <f t="shared" ref="Q394:Q457" si="31">O394+P394</f>
        <v>0</v>
      </c>
    </row>
    <row r="395" spans="1:17" s="563" customFormat="1" ht="20.25" customHeight="1" x14ac:dyDescent="0.2">
      <c r="A395" s="619" t="str">
        <f>'FN_priloga 1'!$B$1</f>
        <v>EKONOMSKA ŠOLA MURSKA SOBOTA, NORŠINSKA ULICA 13, 9000 MURSKA SOBOTA</v>
      </c>
      <c r="B395" s="616"/>
      <c r="C395" s="613"/>
      <c r="D395" s="559"/>
      <c r="E395" s="560"/>
      <c r="F395" s="559"/>
      <c r="G395" s="559"/>
      <c r="H395" s="559"/>
      <c r="I395" s="559"/>
      <c r="J395" s="559"/>
      <c r="K395" s="561">
        <f t="shared" si="28"/>
        <v>0</v>
      </c>
      <c r="L395" s="559"/>
      <c r="M395" s="559"/>
      <c r="N395" s="561">
        <f t="shared" si="29"/>
        <v>0</v>
      </c>
      <c r="O395" s="561">
        <f t="shared" si="30"/>
        <v>0</v>
      </c>
      <c r="P395" s="559"/>
      <c r="Q395" s="562">
        <f t="shared" si="31"/>
        <v>0</v>
      </c>
    </row>
    <row r="396" spans="1:17" s="563" customFormat="1" ht="20.25" customHeight="1" x14ac:dyDescent="0.2">
      <c r="A396" s="619" t="str">
        <f>'FN_priloga 1'!$B$1</f>
        <v>EKONOMSKA ŠOLA MURSKA SOBOTA, NORŠINSKA ULICA 13, 9000 MURSKA SOBOTA</v>
      </c>
      <c r="B396" s="616"/>
      <c r="C396" s="613"/>
      <c r="D396" s="559"/>
      <c r="E396" s="560"/>
      <c r="F396" s="559"/>
      <c r="G396" s="559"/>
      <c r="H396" s="559"/>
      <c r="I396" s="559"/>
      <c r="J396" s="559"/>
      <c r="K396" s="561">
        <f t="shared" si="28"/>
        <v>0</v>
      </c>
      <c r="L396" s="559"/>
      <c r="M396" s="559"/>
      <c r="N396" s="561">
        <f t="shared" si="29"/>
        <v>0</v>
      </c>
      <c r="O396" s="561">
        <f t="shared" si="30"/>
        <v>0</v>
      </c>
      <c r="P396" s="559"/>
      <c r="Q396" s="562">
        <f t="shared" si="31"/>
        <v>0</v>
      </c>
    </row>
    <row r="397" spans="1:17" s="563" customFormat="1" ht="20.25" customHeight="1" x14ac:dyDescent="0.2">
      <c r="A397" s="619" t="str">
        <f>'FN_priloga 1'!$B$1</f>
        <v>EKONOMSKA ŠOLA MURSKA SOBOTA, NORŠINSKA ULICA 13, 9000 MURSKA SOBOTA</v>
      </c>
      <c r="B397" s="616"/>
      <c r="C397" s="613"/>
      <c r="D397" s="559"/>
      <c r="E397" s="560"/>
      <c r="F397" s="559"/>
      <c r="G397" s="559"/>
      <c r="H397" s="559"/>
      <c r="I397" s="559"/>
      <c r="J397" s="559"/>
      <c r="K397" s="561">
        <f t="shared" si="28"/>
        <v>0</v>
      </c>
      <c r="L397" s="559"/>
      <c r="M397" s="559"/>
      <c r="N397" s="561">
        <f t="shared" si="29"/>
        <v>0</v>
      </c>
      <c r="O397" s="561">
        <f t="shared" si="30"/>
        <v>0</v>
      </c>
      <c r="P397" s="559"/>
      <c r="Q397" s="562">
        <f t="shared" si="31"/>
        <v>0</v>
      </c>
    </row>
    <row r="398" spans="1:17" s="563" customFormat="1" ht="20.25" customHeight="1" x14ac:dyDescent="0.2">
      <c r="A398" s="619" t="str">
        <f>'FN_priloga 1'!$B$1</f>
        <v>EKONOMSKA ŠOLA MURSKA SOBOTA, NORŠINSKA ULICA 13, 9000 MURSKA SOBOTA</v>
      </c>
      <c r="B398" s="616"/>
      <c r="C398" s="613"/>
      <c r="D398" s="559"/>
      <c r="E398" s="560"/>
      <c r="F398" s="559"/>
      <c r="G398" s="559"/>
      <c r="H398" s="559"/>
      <c r="I398" s="559"/>
      <c r="J398" s="559"/>
      <c r="K398" s="561">
        <f t="shared" si="28"/>
        <v>0</v>
      </c>
      <c r="L398" s="559"/>
      <c r="M398" s="559"/>
      <c r="N398" s="561">
        <f t="shared" si="29"/>
        <v>0</v>
      </c>
      <c r="O398" s="561">
        <f t="shared" si="30"/>
        <v>0</v>
      </c>
      <c r="P398" s="559"/>
      <c r="Q398" s="562">
        <f t="shared" si="31"/>
        <v>0</v>
      </c>
    </row>
    <row r="399" spans="1:17" s="563" customFormat="1" ht="20.25" customHeight="1" x14ac:dyDescent="0.2">
      <c r="A399" s="619" t="str">
        <f>'FN_priloga 1'!$B$1</f>
        <v>EKONOMSKA ŠOLA MURSKA SOBOTA, NORŠINSKA ULICA 13, 9000 MURSKA SOBOTA</v>
      </c>
      <c r="B399" s="616"/>
      <c r="C399" s="613"/>
      <c r="D399" s="559"/>
      <c r="E399" s="560"/>
      <c r="F399" s="559"/>
      <c r="G399" s="559"/>
      <c r="H399" s="559"/>
      <c r="I399" s="559"/>
      <c r="J399" s="559"/>
      <c r="K399" s="561">
        <f t="shared" si="28"/>
        <v>0</v>
      </c>
      <c r="L399" s="559"/>
      <c r="M399" s="559"/>
      <c r="N399" s="561">
        <f t="shared" si="29"/>
        <v>0</v>
      </c>
      <c r="O399" s="561">
        <f t="shared" si="30"/>
        <v>0</v>
      </c>
      <c r="P399" s="559"/>
      <c r="Q399" s="562">
        <f t="shared" si="31"/>
        <v>0</v>
      </c>
    </row>
    <row r="400" spans="1:17" s="563" customFormat="1" ht="20.25" customHeight="1" x14ac:dyDescent="0.2">
      <c r="A400" s="619" t="str">
        <f>'FN_priloga 1'!$B$1</f>
        <v>EKONOMSKA ŠOLA MURSKA SOBOTA, NORŠINSKA ULICA 13, 9000 MURSKA SOBOTA</v>
      </c>
      <c r="B400" s="616"/>
      <c r="C400" s="613"/>
      <c r="D400" s="559"/>
      <c r="E400" s="560"/>
      <c r="F400" s="559"/>
      <c r="G400" s="559"/>
      <c r="H400" s="559"/>
      <c r="I400" s="559"/>
      <c r="J400" s="559"/>
      <c r="K400" s="561">
        <f t="shared" si="28"/>
        <v>0</v>
      </c>
      <c r="L400" s="559"/>
      <c r="M400" s="559"/>
      <c r="N400" s="561">
        <f t="shared" si="29"/>
        <v>0</v>
      </c>
      <c r="O400" s="561">
        <f t="shared" si="30"/>
        <v>0</v>
      </c>
      <c r="P400" s="559"/>
      <c r="Q400" s="562">
        <f t="shared" si="31"/>
        <v>0</v>
      </c>
    </row>
    <row r="401" spans="1:17" s="563" customFormat="1" ht="20.25" customHeight="1" x14ac:dyDescent="0.2">
      <c r="A401" s="619" t="str">
        <f>'FN_priloga 1'!$B$1</f>
        <v>EKONOMSKA ŠOLA MURSKA SOBOTA, NORŠINSKA ULICA 13, 9000 MURSKA SOBOTA</v>
      </c>
      <c r="B401" s="616"/>
      <c r="C401" s="613"/>
      <c r="D401" s="559"/>
      <c r="E401" s="560"/>
      <c r="F401" s="559"/>
      <c r="G401" s="559"/>
      <c r="H401" s="559"/>
      <c r="I401" s="559"/>
      <c r="J401" s="559"/>
      <c r="K401" s="561">
        <f t="shared" si="28"/>
        <v>0</v>
      </c>
      <c r="L401" s="559"/>
      <c r="M401" s="559"/>
      <c r="N401" s="561">
        <f t="shared" si="29"/>
        <v>0</v>
      </c>
      <c r="O401" s="561">
        <f t="shared" si="30"/>
        <v>0</v>
      </c>
      <c r="P401" s="559"/>
      <c r="Q401" s="562">
        <f t="shared" si="31"/>
        <v>0</v>
      </c>
    </row>
    <row r="402" spans="1:17" s="563" customFormat="1" ht="20.25" customHeight="1" x14ac:dyDescent="0.2">
      <c r="A402" s="619" t="str">
        <f>'FN_priloga 1'!$B$1</f>
        <v>EKONOMSKA ŠOLA MURSKA SOBOTA, NORŠINSKA ULICA 13, 9000 MURSKA SOBOTA</v>
      </c>
      <c r="B402" s="616"/>
      <c r="C402" s="613"/>
      <c r="D402" s="559"/>
      <c r="E402" s="560"/>
      <c r="F402" s="559"/>
      <c r="G402" s="559"/>
      <c r="H402" s="559"/>
      <c r="I402" s="559"/>
      <c r="J402" s="559"/>
      <c r="K402" s="561">
        <f t="shared" si="28"/>
        <v>0</v>
      </c>
      <c r="L402" s="559"/>
      <c r="M402" s="559"/>
      <c r="N402" s="561">
        <f t="shared" si="29"/>
        <v>0</v>
      </c>
      <c r="O402" s="561">
        <f t="shared" si="30"/>
        <v>0</v>
      </c>
      <c r="P402" s="559"/>
      <c r="Q402" s="562">
        <f t="shared" si="31"/>
        <v>0</v>
      </c>
    </row>
    <row r="403" spans="1:17" s="563" customFormat="1" ht="20.25" customHeight="1" x14ac:dyDescent="0.2">
      <c r="A403" s="619" t="str">
        <f>'FN_priloga 1'!$B$1</f>
        <v>EKONOMSKA ŠOLA MURSKA SOBOTA, NORŠINSKA ULICA 13, 9000 MURSKA SOBOTA</v>
      </c>
      <c r="B403" s="616"/>
      <c r="C403" s="613"/>
      <c r="D403" s="559"/>
      <c r="E403" s="560"/>
      <c r="F403" s="559"/>
      <c r="G403" s="559"/>
      <c r="H403" s="559"/>
      <c r="I403" s="559"/>
      <c r="J403" s="559"/>
      <c r="K403" s="561">
        <f t="shared" si="28"/>
        <v>0</v>
      </c>
      <c r="L403" s="559"/>
      <c r="M403" s="559"/>
      <c r="N403" s="561">
        <f t="shared" si="29"/>
        <v>0</v>
      </c>
      <c r="O403" s="561">
        <f t="shared" si="30"/>
        <v>0</v>
      </c>
      <c r="P403" s="559"/>
      <c r="Q403" s="562">
        <f t="shared" si="31"/>
        <v>0</v>
      </c>
    </row>
    <row r="404" spans="1:17" s="563" customFormat="1" ht="20.25" customHeight="1" x14ac:dyDescent="0.2">
      <c r="A404" s="619" t="str">
        <f>'FN_priloga 1'!$B$1</f>
        <v>EKONOMSKA ŠOLA MURSKA SOBOTA, NORŠINSKA ULICA 13, 9000 MURSKA SOBOTA</v>
      </c>
      <c r="B404" s="616"/>
      <c r="C404" s="613"/>
      <c r="D404" s="559"/>
      <c r="E404" s="560"/>
      <c r="F404" s="559"/>
      <c r="G404" s="559"/>
      <c r="H404" s="559"/>
      <c r="I404" s="559"/>
      <c r="J404" s="559"/>
      <c r="K404" s="561">
        <f t="shared" si="28"/>
        <v>0</v>
      </c>
      <c r="L404" s="559"/>
      <c r="M404" s="559"/>
      <c r="N404" s="561">
        <f t="shared" si="29"/>
        <v>0</v>
      </c>
      <c r="O404" s="561">
        <f t="shared" si="30"/>
        <v>0</v>
      </c>
      <c r="P404" s="559"/>
      <c r="Q404" s="562">
        <f t="shared" si="31"/>
        <v>0</v>
      </c>
    </row>
    <row r="405" spans="1:17" s="563" customFormat="1" ht="20.25" customHeight="1" x14ac:dyDescent="0.2">
      <c r="A405" s="619" t="str">
        <f>'FN_priloga 1'!$B$1</f>
        <v>EKONOMSKA ŠOLA MURSKA SOBOTA, NORŠINSKA ULICA 13, 9000 MURSKA SOBOTA</v>
      </c>
      <c r="B405" s="616"/>
      <c r="C405" s="613"/>
      <c r="D405" s="559"/>
      <c r="E405" s="560"/>
      <c r="F405" s="559"/>
      <c r="G405" s="559"/>
      <c r="H405" s="559"/>
      <c r="I405" s="559"/>
      <c r="J405" s="559"/>
      <c r="K405" s="561">
        <f t="shared" si="28"/>
        <v>0</v>
      </c>
      <c r="L405" s="559"/>
      <c r="M405" s="559"/>
      <c r="N405" s="561">
        <f t="shared" si="29"/>
        <v>0</v>
      </c>
      <c r="O405" s="561">
        <f t="shared" si="30"/>
        <v>0</v>
      </c>
      <c r="P405" s="559"/>
      <c r="Q405" s="562">
        <f t="shared" si="31"/>
        <v>0</v>
      </c>
    </row>
    <row r="406" spans="1:17" s="563" customFormat="1" ht="20.25" customHeight="1" x14ac:dyDescent="0.2">
      <c r="A406" s="619" t="str">
        <f>'FN_priloga 1'!$B$1</f>
        <v>EKONOMSKA ŠOLA MURSKA SOBOTA, NORŠINSKA ULICA 13, 9000 MURSKA SOBOTA</v>
      </c>
      <c r="B406" s="616"/>
      <c r="C406" s="613"/>
      <c r="D406" s="559"/>
      <c r="E406" s="560"/>
      <c r="F406" s="559"/>
      <c r="G406" s="559"/>
      <c r="H406" s="559"/>
      <c r="I406" s="559"/>
      <c r="J406" s="559"/>
      <c r="K406" s="561">
        <f t="shared" si="28"/>
        <v>0</v>
      </c>
      <c r="L406" s="559"/>
      <c r="M406" s="559"/>
      <c r="N406" s="561">
        <f t="shared" si="29"/>
        <v>0</v>
      </c>
      <c r="O406" s="561">
        <f t="shared" si="30"/>
        <v>0</v>
      </c>
      <c r="P406" s="559"/>
      <c r="Q406" s="562">
        <f t="shared" si="31"/>
        <v>0</v>
      </c>
    </row>
    <row r="407" spans="1:17" s="563" customFormat="1" ht="20.25" customHeight="1" x14ac:dyDescent="0.2">
      <c r="A407" s="619" t="str">
        <f>'FN_priloga 1'!$B$1</f>
        <v>EKONOMSKA ŠOLA MURSKA SOBOTA, NORŠINSKA ULICA 13, 9000 MURSKA SOBOTA</v>
      </c>
      <c r="B407" s="616"/>
      <c r="C407" s="613"/>
      <c r="D407" s="559"/>
      <c r="E407" s="560"/>
      <c r="F407" s="559"/>
      <c r="G407" s="559"/>
      <c r="H407" s="559"/>
      <c r="I407" s="559"/>
      <c r="J407" s="559"/>
      <c r="K407" s="561">
        <f t="shared" si="28"/>
        <v>0</v>
      </c>
      <c r="L407" s="559"/>
      <c r="M407" s="559"/>
      <c r="N407" s="561">
        <f t="shared" si="29"/>
        <v>0</v>
      </c>
      <c r="O407" s="561">
        <f t="shared" si="30"/>
        <v>0</v>
      </c>
      <c r="P407" s="559"/>
      <c r="Q407" s="562">
        <f t="shared" si="31"/>
        <v>0</v>
      </c>
    </row>
    <row r="408" spans="1:17" s="563" customFormat="1" ht="20.25" customHeight="1" x14ac:dyDescent="0.2">
      <c r="A408" s="619" t="str">
        <f>'FN_priloga 1'!$B$1</f>
        <v>EKONOMSKA ŠOLA MURSKA SOBOTA, NORŠINSKA ULICA 13, 9000 MURSKA SOBOTA</v>
      </c>
      <c r="B408" s="616"/>
      <c r="C408" s="613"/>
      <c r="D408" s="559"/>
      <c r="E408" s="560"/>
      <c r="F408" s="559"/>
      <c r="G408" s="559"/>
      <c r="H408" s="559"/>
      <c r="I408" s="559"/>
      <c r="J408" s="559"/>
      <c r="K408" s="561">
        <f t="shared" si="28"/>
        <v>0</v>
      </c>
      <c r="L408" s="559"/>
      <c r="M408" s="559"/>
      <c r="N408" s="561">
        <f t="shared" si="29"/>
        <v>0</v>
      </c>
      <c r="O408" s="561">
        <f t="shared" si="30"/>
        <v>0</v>
      </c>
      <c r="P408" s="559"/>
      <c r="Q408" s="562">
        <f t="shared" si="31"/>
        <v>0</v>
      </c>
    </row>
    <row r="409" spans="1:17" s="563" customFormat="1" ht="20.25" customHeight="1" x14ac:dyDescent="0.2">
      <c r="A409" s="619" t="str">
        <f>'FN_priloga 1'!$B$1</f>
        <v>EKONOMSKA ŠOLA MURSKA SOBOTA, NORŠINSKA ULICA 13, 9000 MURSKA SOBOTA</v>
      </c>
      <c r="B409" s="616"/>
      <c r="C409" s="613"/>
      <c r="D409" s="559"/>
      <c r="E409" s="560"/>
      <c r="F409" s="559"/>
      <c r="G409" s="559"/>
      <c r="H409" s="559"/>
      <c r="I409" s="559"/>
      <c r="J409" s="559"/>
      <c r="K409" s="561">
        <f t="shared" si="28"/>
        <v>0</v>
      </c>
      <c r="L409" s="559"/>
      <c r="M409" s="559"/>
      <c r="N409" s="561">
        <f t="shared" si="29"/>
        <v>0</v>
      </c>
      <c r="O409" s="561">
        <f t="shared" si="30"/>
        <v>0</v>
      </c>
      <c r="P409" s="559"/>
      <c r="Q409" s="562">
        <f t="shared" si="31"/>
        <v>0</v>
      </c>
    </row>
    <row r="410" spans="1:17" s="563" customFormat="1" ht="20.25" customHeight="1" x14ac:dyDescent="0.2">
      <c r="A410" s="619" t="str">
        <f>'FN_priloga 1'!$B$1</f>
        <v>EKONOMSKA ŠOLA MURSKA SOBOTA, NORŠINSKA ULICA 13, 9000 MURSKA SOBOTA</v>
      </c>
      <c r="B410" s="616"/>
      <c r="C410" s="613"/>
      <c r="D410" s="559"/>
      <c r="E410" s="560"/>
      <c r="F410" s="559"/>
      <c r="G410" s="559"/>
      <c r="H410" s="559"/>
      <c r="I410" s="559"/>
      <c r="J410" s="559"/>
      <c r="K410" s="561">
        <f t="shared" si="28"/>
        <v>0</v>
      </c>
      <c r="L410" s="559"/>
      <c r="M410" s="559"/>
      <c r="N410" s="561">
        <f t="shared" si="29"/>
        <v>0</v>
      </c>
      <c r="O410" s="561">
        <f t="shared" si="30"/>
        <v>0</v>
      </c>
      <c r="P410" s="559"/>
      <c r="Q410" s="562">
        <f t="shared" si="31"/>
        <v>0</v>
      </c>
    </row>
    <row r="411" spans="1:17" s="563" customFormat="1" ht="20.25" customHeight="1" x14ac:dyDescent="0.2">
      <c r="A411" s="619" t="str">
        <f>'FN_priloga 1'!$B$1</f>
        <v>EKONOMSKA ŠOLA MURSKA SOBOTA, NORŠINSKA ULICA 13, 9000 MURSKA SOBOTA</v>
      </c>
      <c r="B411" s="616"/>
      <c r="C411" s="613"/>
      <c r="D411" s="559"/>
      <c r="E411" s="560"/>
      <c r="F411" s="559"/>
      <c r="G411" s="559"/>
      <c r="H411" s="559"/>
      <c r="I411" s="559"/>
      <c r="J411" s="559"/>
      <c r="K411" s="561">
        <f t="shared" si="28"/>
        <v>0</v>
      </c>
      <c r="L411" s="559"/>
      <c r="M411" s="559"/>
      <c r="N411" s="561">
        <f t="shared" si="29"/>
        <v>0</v>
      </c>
      <c r="O411" s="561">
        <f t="shared" si="30"/>
        <v>0</v>
      </c>
      <c r="P411" s="559"/>
      <c r="Q411" s="562">
        <f t="shared" si="31"/>
        <v>0</v>
      </c>
    </row>
    <row r="412" spans="1:17" s="563" customFormat="1" ht="20.25" customHeight="1" x14ac:dyDescent="0.2">
      <c r="A412" s="619" t="str">
        <f>'FN_priloga 1'!$B$1</f>
        <v>EKONOMSKA ŠOLA MURSKA SOBOTA, NORŠINSKA ULICA 13, 9000 MURSKA SOBOTA</v>
      </c>
      <c r="B412" s="616"/>
      <c r="C412" s="613"/>
      <c r="D412" s="559"/>
      <c r="E412" s="560"/>
      <c r="F412" s="559"/>
      <c r="G412" s="559"/>
      <c r="H412" s="559"/>
      <c r="I412" s="559"/>
      <c r="J412" s="559"/>
      <c r="K412" s="561">
        <f t="shared" si="28"/>
        <v>0</v>
      </c>
      <c r="L412" s="559"/>
      <c r="M412" s="559"/>
      <c r="N412" s="561">
        <f t="shared" si="29"/>
        <v>0</v>
      </c>
      <c r="O412" s="561">
        <f t="shared" si="30"/>
        <v>0</v>
      </c>
      <c r="P412" s="559"/>
      <c r="Q412" s="562">
        <f t="shared" si="31"/>
        <v>0</v>
      </c>
    </row>
    <row r="413" spans="1:17" s="563" customFormat="1" ht="20.25" customHeight="1" x14ac:dyDescent="0.2">
      <c r="A413" s="619" t="str">
        <f>'FN_priloga 1'!$B$1</f>
        <v>EKONOMSKA ŠOLA MURSKA SOBOTA, NORŠINSKA ULICA 13, 9000 MURSKA SOBOTA</v>
      </c>
      <c r="B413" s="616"/>
      <c r="C413" s="613"/>
      <c r="D413" s="559"/>
      <c r="E413" s="560"/>
      <c r="F413" s="559"/>
      <c r="G413" s="559"/>
      <c r="H413" s="559"/>
      <c r="I413" s="559"/>
      <c r="J413" s="559"/>
      <c r="K413" s="561">
        <f t="shared" si="28"/>
        <v>0</v>
      </c>
      <c r="L413" s="559"/>
      <c r="M413" s="559"/>
      <c r="N413" s="561">
        <f t="shared" si="29"/>
        <v>0</v>
      </c>
      <c r="O413" s="561">
        <f t="shared" si="30"/>
        <v>0</v>
      </c>
      <c r="P413" s="559"/>
      <c r="Q413" s="562">
        <f t="shared" si="31"/>
        <v>0</v>
      </c>
    </row>
    <row r="414" spans="1:17" s="563" customFormat="1" ht="20.25" customHeight="1" x14ac:dyDescent="0.2">
      <c r="A414" s="619" t="str">
        <f>'FN_priloga 1'!$B$1</f>
        <v>EKONOMSKA ŠOLA MURSKA SOBOTA, NORŠINSKA ULICA 13, 9000 MURSKA SOBOTA</v>
      </c>
      <c r="B414" s="616"/>
      <c r="C414" s="613"/>
      <c r="D414" s="559"/>
      <c r="E414" s="560"/>
      <c r="F414" s="559"/>
      <c r="G414" s="559"/>
      <c r="H414" s="559"/>
      <c r="I414" s="559"/>
      <c r="J414" s="559"/>
      <c r="K414" s="561">
        <f t="shared" si="28"/>
        <v>0</v>
      </c>
      <c r="L414" s="559"/>
      <c r="M414" s="559"/>
      <c r="N414" s="561">
        <f t="shared" si="29"/>
        <v>0</v>
      </c>
      <c r="O414" s="561">
        <f t="shared" si="30"/>
        <v>0</v>
      </c>
      <c r="P414" s="559"/>
      <c r="Q414" s="562">
        <f t="shared" si="31"/>
        <v>0</v>
      </c>
    </row>
    <row r="415" spans="1:17" s="563" customFormat="1" ht="20.25" customHeight="1" x14ac:dyDescent="0.2">
      <c r="A415" s="619" t="str">
        <f>'FN_priloga 1'!$B$1</f>
        <v>EKONOMSKA ŠOLA MURSKA SOBOTA, NORŠINSKA ULICA 13, 9000 MURSKA SOBOTA</v>
      </c>
      <c r="B415" s="616"/>
      <c r="C415" s="613"/>
      <c r="D415" s="559"/>
      <c r="E415" s="560"/>
      <c r="F415" s="559"/>
      <c r="G415" s="559"/>
      <c r="H415" s="559"/>
      <c r="I415" s="559"/>
      <c r="J415" s="559"/>
      <c r="K415" s="561">
        <f t="shared" si="28"/>
        <v>0</v>
      </c>
      <c r="L415" s="559"/>
      <c r="M415" s="559"/>
      <c r="N415" s="561">
        <f t="shared" si="29"/>
        <v>0</v>
      </c>
      <c r="O415" s="561">
        <f t="shared" si="30"/>
        <v>0</v>
      </c>
      <c r="P415" s="559"/>
      <c r="Q415" s="562">
        <f t="shared" si="31"/>
        <v>0</v>
      </c>
    </row>
    <row r="416" spans="1:17" s="563" customFormat="1" ht="20.25" customHeight="1" x14ac:dyDescent="0.2">
      <c r="A416" s="619" t="str">
        <f>'FN_priloga 1'!$B$1</f>
        <v>EKONOMSKA ŠOLA MURSKA SOBOTA, NORŠINSKA ULICA 13, 9000 MURSKA SOBOTA</v>
      </c>
      <c r="B416" s="616"/>
      <c r="C416" s="613"/>
      <c r="D416" s="559"/>
      <c r="E416" s="560"/>
      <c r="F416" s="559"/>
      <c r="G416" s="559"/>
      <c r="H416" s="559"/>
      <c r="I416" s="559"/>
      <c r="J416" s="559"/>
      <c r="K416" s="561">
        <f t="shared" si="28"/>
        <v>0</v>
      </c>
      <c r="L416" s="559"/>
      <c r="M416" s="559"/>
      <c r="N416" s="561">
        <f t="shared" si="29"/>
        <v>0</v>
      </c>
      <c r="O416" s="561">
        <f t="shared" si="30"/>
        <v>0</v>
      </c>
      <c r="P416" s="559"/>
      <c r="Q416" s="562">
        <f t="shared" si="31"/>
        <v>0</v>
      </c>
    </row>
    <row r="417" spans="1:17" s="563" customFormat="1" ht="20.25" customHeight="1" x14ac:dyDescent="0.2">
      <c r="A417" s="619" t="str">
        <f>'FN_priloga 1'!$B$1</f>
        <v>EKONOMSKA ŠOLA MURSKA SOBOTA, NORŠINSKA ULICA 13, 9000 MURSKA SOBOTA</v>
      </c>
      <c r="B417" s="616"/>
      <c r="C417" s="613"/>
      <c r="D417" s="559"/>
      <c r="E417" s="560"/>
      <c r="F417" s="559"/>
      <c r="G417" s="559"/>
      <c r="H417" s="559"/>
      <c r="I417" s="559"/>
      <c r="J417" s="559"/>
      <c r="K417" s="561">
        <f t="shared" si="28"/>
        <v>0</v>
      </c>
      <c r="L417" s="559"/>
      <c r="M417" s="559"/>
      <c r="N417" s="561">
        <f t="shared" si="29"/>
        <v>0</v>
      </c>
      <c r="O417" s="561">
        <f t="shared" si="30"/>
        <v>0</v>
      </c>
      <c r="P417" s="559"/>
      <c r="Q417" s="562">
        <f t="shared" si="31"/>
        <v>0</v>
      </c>
    </row>
    <row r="418" spans="1:17" s="563" customFormat="1" ht="20.25" customHeight="1" x14ac:dyDescent="0.2">
      <c r="A418" s="619" t="str">
        <f>'FN_priloga 1'!$B$1</f>
        <v>EKONOMSKA ŠOLA MURSKA SOBOTA, NORŠINSKA ULICA 13, 9000 MURSKA SOBOTA</v>
      </c>
      <c r="B418" s="616"/>
      <c r="C418" s="613"/>
      <c r="D418" s="559"/>
      <c r="E418" s="560"/>
      <c r="F418" s="559"/>
      <c r="G418" s="559"/>
      <c r="H418" s="559"/>
      <c r="I418" s="559"/>
      <c r="J418" s="559"/>
      <c r="K418" s="561">
        <f t="shared" si="28"/>
        <v>0</v>
      </c>
      <c r="L418" s="559"/>
      <c r="M418" s="559"/>
      <c r="N418" s="561">
        <f t="shared" si="29"/>
        <v>0</v>
      </c>
      <c r="O418" s="561">
        <f t="shared" si="30"/>
        <v>0</v>
      </c>
      <c r="P418" s="559"/>
      <c r="Q418" s="562">
        <f t="shared" si="31"/>
        <v>0</v>
      </c>
    </row>
    <row r="419" spans="1:17" s="563" customFormat="1" ht="20.25" customHeight="1" x14ac:dyDescent="0.2">
      <c r="A419" s="619" t="str">
        <f>'FN_priloga 1'!$B$1</f>
        <v>EKONOMSKA ŠOLA MURSKA SOBOTA, NORŠINSKA ULICA 13, 9000 MURSKA SOBOTA</v>
      </c>
      <c r="B419" s="616"/>
      <c r="C419" s="613"/>
      <c r="D419" s="559"/>
      <c r="E419" s="560"/>
      <c r="F419" s="559"/>
      <c r="G419" s="559"/>
      <c r="H419" s="559"/>
      <c r="I419" s="559"/>
      <c r="J419" s="559"/>
      <c r="K419" s="561">
        <f t="shared" si="28"/>
        <v>0</v>
      </c>
      <c r="L419" s="559"/>
      <c r="M419" s="559"/>
      <c r="N419" s="561">
        <f t="shared" si="29"/>
        <v>0</v>
      </c>
      <c r="O419" s="561">
        <f t="shared" si="30"/>
        <v>0</v>
      </c>
      <c r="P419" s="559"/>
      <c r="Q419" s="562">
        <f t="shared" si="31"/>
        <v>0</v>
      </c>
    </row>
    <row r="420" spans="1:17" s="563" customFormat="1" ht="20.25" customHeight="1" x14ac:dyDescent="0.2">
      <c r="A420" s="619" t="str">
        <f>'FN_priloga 1'!$B$1</f>
        <v>EKONOMSKA ŠOLA MURSKA SOBOTA, NORŠINSKA ULICA 13, 9000 MURSKA SOBOTA</v>
      </c>
      <c r="B420" s="616"/>
      <c r="C420" s="613"/>
      <c r="D420" s="559"/>
      <c r="E420" s="560"/>
      <c r="F420" s="559"/>
      <c r="G420" s="559"/>
      <c r="H420" s="559"/>
      <c r="I420" s="559"/>
      <c r="J420" s="559"/>
      <c r="K420" s="561">
        <f t="shared" si="28"/>
        <v>0</v>
      </c>
      <c r="L420" s="559"/>
      <c r="M420" s="559"/>
      <c r="N420" s="561">
        <f t="shared" si="29"/>
        <v>0</v>
      </c>
      <c r="O420" s="561">
        <f t="shared" si="30"/>
        <v>0</v>
      </c>
      <c r="P420" s="559"/>
      <c r="Q420" s="562">
        <f t="shared" si="31"/>
        <v>0</v>
      </c>
    </row>
    <row r="421" spans="1:17" s="563" customFormat="1" ht="20.25" customHeight="1" x14ac:dyDescent="0.2">
      <c r="A421" s="619" t="str">
        <f>'FN_priloga 1'!$B$1</f>
        <v>EKONOMSKA ŠOLA MURSKA SOBOTA, NORŠINSKA ULICA 13, 9000 MURSKA SOBOTA</v>
      </c>
      <c r="B421" s="616"/>
      <c r="C421" s="613"/>
      <c r="D421" s="559"/>
      <c r="E421" s="560"/>
      <c r="F421" s="559"/>
      <c r="G421" s="559"/>
      <c r="H421" s="559"/>
      <c r="I421" s="559"/>
      <c r="J421" s="559"/>
      <c r="K421" s="561">
        <f t="shared" si="28"/>
        <v>0</v>
      </c>
      <c r="L421" s="559"/>
      <c r="M421" s="559"/>
      <c r="N421" s="561">
        <f t="shared" si="29"/>
        <v>0</v>
      </c>
      <c r="O421" s="561">
        <f t="shared" si="30"/>
        <v>0</v>
      </c>
      <c r="P421" s="559"/>
      <c r="Q421" s="562">
        <f t="shared" si="31"/>
        <v>0</v>
      </c>
    </row>
    <row r="422" spans="1:17" s="563" customFormat="1" ht="20.25" customHeight="1" x14ac:dyDescent="0.2">
      <c r="A422" s="619" t="str">
        <f>'FN_priloga 1'!$B$1</f>
        <v>EKONOMSKA ŠOLA MURSKA SOBOTA, NORŠINSKA ULICA 13, 9000 MURSKA SOBOTA</v>
      </c>
      <c r="B422" s="616"/>
      <c r="C422" s="613"/>
      <c r="D422" s="559"/>
      <c r="E422" s="560"/>
      <c r="F422" s="559"/>
      <c r="G422" s="559"/>
      <c r="H422" s="559"/>
      <c r="I422" s="559"/>
      <c r="J422" s="559"/>
      <c r="K422" s="561">
        <f t="shared" si="28"/>
        <v>0</v>
      </c>
      <c r="L422" s="559"/>
      <c r="M422" s="559"/>
      <c r="N422" s="561">
        <f t="shared" si="29"/>
        <v>0</v>
      </c>
      <c r="O422" s="561">
        <f t="shared" si="30"/>
        <v>0</v>
      </c>
      <c r="P422" s="559"/>
      <c r="Q422" s="562">
        <f t="shared" si="31"/>
        <v>0</v>
      </c>
    </row>
    <row r="423" spans="1:17" s="563" customFormat="1" ht="20.25" customHeight="1" x14ac:dyDescent="0.2">
      <c r="A423" s="619" t="str">
        <f>'FN_priloga 1'!$B$1</f>
        <v>EKONOMSKA ŠOLA MURSKA SOBOTA, NORŠINSKA ULICA 13, 9000 MURSKA SOBOTA</v>
      </c>
      <c r="B423" s="616"/>
      <c r="C423" s="613"/>
      <c r="D423" s="559"/>
      <c r="E423" s="560"/>
      <c r="F423" s="559"/>
      <c r="G423" s="559"/>
      <c r="H423" s="559"/>
      <c r="I423" s="559"/>
      <c r="J423" s="559"/>
      <c r="K423" s="561">
        <f t="shared" si="28"/>
        <v>0</v>
      </c>
      <c r="L423" s="559"/>
      <c r="M423" s="559"/>
      <c r="N423" s="561">
        <f t="shared" si="29"/>
        <v>0</v>
      </c>
      <c r="O423" s="561">
        <f t="shared" si="30"/>
        <v>0</v>
      </c>
      <c r="P423" s="559"/>
      <c r="Q423" s="562">
        <f t="shared" si="31"/>
        <v>0</v>
      </c>
    </row>
    <row r="424" spans="1:17" s="563" customFormat="1" ht="20.25" customHeight="1" x14ac:dyDescent="0.2">
      <c r="A424" s="619" t="str">
        <f>'FN_priloga 1'!$B$1</f>
        <v>EKONOMSKA ŠOLA MURSKA SOBOTA, NORŠINSKA ULICA 13, 9000 MURSKA SOBOTA</v>
      </c>
      <c r="B424" s="616"/>
      <c r="C424" s="613"/>
      <c r="D424" s="559"/>
      <c r="E424" s="560"/>
      <c r="F424" s="559"/>
      <c r="G424" s="559"/>
      <c r="H424" s="559"/>
      <c r="I424" s="559"/>
      <c r="J424" s="559"/>
      <c r="K424" s="561">
        <f t="shared" si="28"/>
        <v>0</v>
      </c>
      <c r="L424" s="559"/>
      <c r="M424" s="559"/>
      <c r="N424" s="561">
        <f t="shared" si="29"/>
        <v>0</v>
      </c>
      <c r="O424" s="561">
        <f t="shared" si="30"/>
        <v>0</v>
      </c>
      <c r="P424" s="559"/>
      <c r="Q424" s="562">
        <f t="shared" si="31"/>
        <v>0</v>
      </c>
    </row>
    <row r="425" spans="1:17" s="563" customFormat="1" ht="20.25" customHeight="1" x14ac:dyDescent="0.2">
      <c r="A425" s="619" t="str">
        <f>'FN_priloga 1'!$B$1</f>
        <v>EKONOMSKA ŠOLA MURSKA SOBOTA, NORŠINSKA ULICA 13, 9000 MURSKA SOBOTA</v>
      </c>
      <c r="B425" s="616"/>
      <c r="C425" s="613"/>
      <c r="D425" s="559"/>
      <c r="E425" s="560"/>
      <c r="F425" s="559"/>
      <c r="G425" s="559"/>
      <c r="H425" s="559"/>
      <c r="I425" s="559"/>
      <c r="J425" s="559"/>
      <c r="K425" s="561">
        <f t="shared" si="28"/>
        <v>0</v>
      </c>
      <c r="L425" s="559"/>
      <c r="M425" s="559"/>
      <c r="N425" s="561">
        <f t="shared" si="29"/>
        <v>0</v>
      </c>
      <c r="O425" s="561">
        <f t="shared" si="30"/>
        <v>0</v>
      </c>
      <c r="P425" s="559"/>
      <c r="Q425" s="562">
        <f t="shared" si="31"/>
        <v>0</v>
      </c>
    </row>
    <row r="426" spans="1:17" s="563" customFormat="1" ht="20.25" customHeight="1" x14ac:dyDescent="0.2">
      <c r="A426" s="619" t="str">
        <f>'FN_priloga 1'!$B$1</f>
        <v>EKONOMSKA ŠOLA MURSKA SOBOTA, NORŠINSKA ULICA 13, 9000 MURSKA SOBOTA</v>
      </c>
      <c r="B426" s="616"/>
      <c r="C426" s="613"/>
      <c r="D426" s="559"/>
      <c r="E426" s="560"/>
      <c r="F426" s="559"/>
      <c r="G426" s="559"/>
      <c r="H426" s="559"/>
      <c r="I426" s="559"/>
      <c r="J426" s="559"/>
      <c r="K426" s="561">
        <f t="shared" si="28"/>
        <v>0</v>
      </c>
      <c r="L426" s="559"/>
      <c r="M426" s="559"/>
      <c r="N426" s="561">
        <f t="shared" si="29"/>
        <v>0</v>
      </c>
      <c r="O426" s="561">
        <f t="shared" si="30"/>
        <v>0</v>
      </c>
      <c r="P426" s="559"/>
      <c r="Q426" s="562">
        <f t="shared" si="31"/>
        <v>0</v>
      </c>
    </row>
    <row r="427" spans="1:17" s="563" customFormat="1" ht="20.25" customHeight="1" x14ac:dyDescent="0.2">
      <c r="A427" s="619" t="str">
        <f>'FN_priloga 1'!$B$1</f>
        <v>EKONOMSKA ŠOLA MURSKA SOBOTA, NORŠINSKA ULICA 13, 9000 MURSKA SOBOTA</v>
      </c>
      <c r="B427" s="616"/>
      <c r="C427" s="613"/>
      <c r="D427" s="559"/>
      <c r="E427" s="560"/>
      <c r="F427" s="559"/>
      <c r="G427" s="559"/>
      <c r="H427" s="559"/>
      <c r="I427" s="559"/>
      <c r="J427" s="559"/>
      <c r="K427" s="561">
        <f t="shared" si="28"/>
        <v>0</v>
      </c>
      <c r="L427" s="559"/>
      <c r="M427" s="559"/>
      <c r="N427" s="561">
        <f t="shared" si="29"/>
        <v>0</v>
      </c>
      <c r="O427" s="561">
        <f t="shared" si="30"/>
        <v>0</v>
      </c>
      <c r="P427" s="559"/>
      <c r="Q427" s="562">
        <f t="shared" si="31"/>
        <v>0</v>
      </c>
    </row>
    <row r="428" spans="1:17" s="563" customFormat="1" ht="20.25" customHeight="1" x14ac:dyDescent="0.2">
      <c r="A428" s="619" t="str">
        <f>'FN_priloga 1'!$B$1</f>
        <v>EKONOMSKA ŠOLA MURSKA SOBOTA, NORŠINSKA ULICA 13, 9000 MURSKA SOBOTA</v>
      </c>
      <c r="B428" s="616"/>
      <c r="C428" s="613"/>
      <c r="D428" s="559"/>
      <c r="E428" s="560"/>
      <c r="F428" s="559"/>
      <c r="G428" s="559"/>
      <c r="H428" s="559"/>
      <c r="I428" s="559"/>
      <c r="J428" s="559"/>
      <c r="K428" s="561">
        <f t="shared" si="28"/>
        <v>0</v>
      </c>
      <c r="L428" s="559"/>
      <c r="M428" s="559"/>
      <c r="N428" s="561">
        <f t="shared" si="29"/>
        <v>0</v>
      </c>
      <c r="O428" s="561">
        <f t="shared" si="30"/>
        <v>0</v>
      </c>
      <c r="P428" s="559"/>
      <c r="Q428" s="562">
        <f t="shared" si="31"/>
        <v>0</v>
      </c>
    </row>
    <row r="429" spans="1:17" s="563" customFormat="1" ht="20.25" customHeight="1" x14ac:dyDescent="0.2">
      <c r="A429" s="619" t="str">
        <f>'FN_priloga 1'!$B$1</f>
        <v>EKONOMSKA ŠOLA MURSKA SOBOTA, NORŠINSKA ULICA 13, 9000 MURSKA SOBOTA</v>
      </c>
      <c r="B429" s="616"/>
      <c r="C429" s="613"/>
      <c r="D429" s="559"/>
      <c r="E429" s="560"/>
      <c r="F429" s="559"/>
      <c r="G429" s="559"/>
      <c r="H429" s="559"/>
      <c r="I429" s="559"/>
      <c r="J429" s="559"/>
      <c r="K429" s="561">
        <f t="shared" si="28"/>
        <v>0</v>
      </c>
      <c r="L429" s="559"/>
      <c r="M429" s="559"/>
      <c r="N429" s="561">
        <f t="shared" si="29"/>
        <v>0</v>
      </c>
      <c r="O429" s="561">
        <f t="shared" si="30"/>
        <v>0</v>
      </c>
      <c r="P429" s="559"/>
      <c r="Q429" s="562">
        <f t="shared" si="31"/>
        <v>0</v>
      </c>
    </row>
    <row r="430" spans="1:17" s="563" customFormat="1" ht="20.25" customHeight="1" x14ac:dyDescent="0.2">
      <c r="A430" s="619" t="str">
        <f>'FN_priloga 1'!$B$1</f>
        <v>EKONOMSKA ŠOLA MURSKA SOBOTA, NORŠINSKA ULICA 13, 9000 MURSKA SOBOTA</v>
      </c>
      <c r="B430" s="616"/>
      <c r="C430" s="613"/>
      <c r="D430" s="559"/>
      <c r="E430" s="560"/>
      <c r="F430" s="559"/>
      <c r="G430" s="559"/>
      <c r="H430" s="559"/>
      <c r="I430" s="559"/>
      <c r="J430" s="559"/>
      <c r="K430" s="561">
        <f t="shared" si="28"/>
        <v>0</v>
      </c>
      <c r="L430" s="559"/>
      <c r="M430" s="559"/>
      <c r="N430" s="561">
        <f t="shared" si="29"/>
        <v>0</v>
      </c>
      <c r="O430" s="561">
        <f t="shared" si="30"/>
        <v>0</v>
      </c>
      <c r="P430" s="559"/>
      <c r="Q430" s="562">
        <f t="shared" si="31"/>
        <v>0</v>
      </c>
    </row>
    <row r="431" spans="1:17" s="563" customFormat="1" ht="20.25" customHeight="1" x14ac:dyDescent="0.2">
      <c r="A431" s="619" t="str">
        <f>'FN_priloga 1'!$B$1</f>
        <v>EKONOMSKA ŠOLA MURSKA SOBOTA, NORŠINSKA ULICA 13, 9000 MURSKA SOBOTA</v>
      </c>
      <c r="B431" s="616"/>
      <c r="C431" s="613"/>
      <c r="D431" s="559"/>
      <c r="E431" s="560"/>
      <c r="F431" s="559"/>
      <c r="G431" s="559"/>
      <c r="H431" s="559"/>
      <c r="I431" s="559"/>
      <c r="J431" s="559"/>
      <c r="K431" s="561">
        <f t="shared" si="28"/>
        <v>0</v>
      </c>
      <c r="L431" s="559"/>
      <c r="M431" s="559"/>
      <c r="N431" s="561">
        <f t="shared" si="29"/>
        <v>0</v>
      </c>
      <c r="O431" s="561">
        <f t="shared" si="30"/>
        <v>0</v>
      </c>
      <c r="P431" s="559"/>
      <c r="Q431" s="562">
        <f t="shared" si="31"/>
        <v>0</v>
      </c>
    </row>
    <row r="432" spans="1:17" s="563" customFormat="1" ht="20.25" customHeight="1" x14ac:dyDescent="0.2">
      <c r="A432" s="619" t="str">
        <f>'FN_priloga 1'!$B$1</f>
        <v>EKONOMSKA ŠOLA MURSKA SOBOTA, NORŠINSKA ULICA 13, 9000 MURSKA SOBOTA</v>
      </c>
      <c r="B432" s="616"/>
      <c r="C432" s="613"/>
      <c r="D432" s="559"/>
      <c r="E432" s="560"/>
      <c r="F432" s="559"/>
      <c r="G432" s="559"/>
      <c r="H432" s="559"/>
      <c r="I432" s="559"/>
      <c r="J432" s="559"/>
      <c r="K432" s="561">
        <f t="shared" si="28"/>
        <v>0</v>
      </c>
      <c r="L432" s="559"/>
      <c r="M432" s="559"/>
      <c r="N432" s="561">
        <f t="shared" si="29"/>
        <v>0</v>
      </c>
      <c r="O432" s="561">
        <f t="shared" si="30"/>
        <v>0</v>
      </c>
      <c r="P432" s="559"/>
      <c r="Q432" s="562">
        <f t="shared" si="31"/>
        <v>0</v>
      </c>
    </row>
    <row r="433" spans="1:17" s="563" customFormat="1" ht="20.25" customHeight="1" x14ac:dyDescent="0.2">
      <c r="A433" s="619" t="str">
        <f>'FN_priloga 1'!$B$1</f>
        <v>EKONOMSKA ŠOLA MURSKA SOBOTA, NORŠINSKA ULICA 13, 9000 MURSKA SOBOTA</v>
      </c>
      <c r="B433" s="616"/>
      <c r="C433" s="613"/>
      <c r="D433" s="559"/>
      <c r="E433" s="560"/>
      <c r="F433" s="559"/>
      <c r="G433" s="559"/>
      <c r="H433" s="559"/>
      <c r="I433" s="559"/>
      <c r="J433" s="559"/>
      <c r="K433" s="561">
        <f t="shared" si="28"/>
        <v>0</v>
      </c>
      <c r="L433" s="559"/>
      <c r="M433" s="559"/>
      <c r="N433" s="561">
        <f t="shared" si="29"/>
        <v>0</v>
      </c>
      <c r="O433" s="561">
        <f t="shared" si="30"/>
        <v>0</v>
      </c>
      <c r="P433" s="559"/>
      <c r="Q433" s="562">
        <f t="shared" si="31"/>
        <v>0</v>
      </c>
    </row>
    <row r="434" spans="1:17" s="563" customFormat="1" ht="20.25" customHeight="1" x14ac:dyDescent="0.2">
      <c r="A434" s="619" t="str">
        <f>'FN_priloga 1'!$B$1</f>
        <v>EKONOMSKA ŠOLA MURSKA SOBOTA, NORŠINSKA ULICA 13, 9000 MURSKA SOBOTA</v>
      </c>
      <c r="B434" s="616"/>
      <c r="C434" s="613"/>
      <c r="D434" s="559"/>
      <c r="E434" s="560"/>
      <c r="F434" s="559"/>
      <c r="G434" s="559"/>
      <c r="H434" s="559"/>
      <c r="I434" s="559"/>
      <c r="J434" s="559"/>
      <c r="K434" s="561">
        <f t="shared" si="28"/>
        <v>0</v>
      </c>
      <c r="L434" s="559"/>
      <c r="M434" s="559"/>
      <c r="N434" s="561">
        <f t="shared" si="29"/>
        <v>0</v>
      </c>
      <c r="O434" s="561">
        <f t="shared" si="30"/>
        <v>0</v>
      </c>
      <c r="P434" s="559"/>
      <c r="Q434" s="562">
        <f t="shared" si="31"/>
        <v>0</v>
      </c>
    </row>
    <row r="435" spans="1:17" s="563" customFormat="1" ht="20.25" customHeight="1" x14ac:dyDescent="0.2">
      <c r="A435" s="619" t="str">
        <f>'FN_priloga 1'!$B$1</f>
        <v>EKONOMSKA ŠOLA MURSKA SOBOTA, NORŠINSKA ULICA 13, 9000 MURSKA SOBOTA</v>
      </c>
      <c r="B435" s="616"/>
      <c r="C435" s="613"/>
      <c r="D435" s="559"/>
      <c r="E435" s="560"/>
      <c r="F435" s="559"/>
      <c r="G435" s="559"/>
      <c r="H435" s="559"/>
      <c r="I435" s="559"/>
      <c r="J435" s="559"/>
      <c r="K435" s="561">
        <f t="shared" si="28"/>
        <v>0</v>
      </c>
      <c r="L435" s="559"/>
      <c r="M435" s="559"/>
      <c r="N435" s="561">
        <f t="shared" si="29"/>
        <v>0</v>
      </c>
      <c r="O435" s="561">
        <f t="shared" si="30"/>
        <v>0</v>
      </c>
      <c r="P435" s="559"/>
      <c r="Q435" s="562">
        <f t="shared" si="31"/>
        <v>0</v>
      </c>
    </row>
    <row r="436" spans="1:17" s="563" customFormat="1" ht="20.25" customHeight="1" x14ac:dyDescent="0.2">
      <c r="A436" s="619" t="str">
        <f>'FN_priloga 1'!$B$1</f>
        <v>EKONOMSKA ŠOLA MURSKA SOBOTA, NORŠINSKA ULICA 13, 9000 MURSKA SOBOTA</v>
      </c>
      <c r="B436" s="616"/>
      <c r="C436" s="613"/>
      <c r="D436" s="559"/>
      <c r="E436" s="560"/>
      <c r="F436" s="559"/>
      <c r="G436" s="559"/>
      <c r="H436" s="559"/>
      <c r="I436" s="559"/>
      <c r="J436" s="559"/>
      <c r="K436" s="561">
        <f t="shared" si="28"/>
        <v>0</v>
      </c>
      <c r="L436" s="559"/>
      <c r="M436" s="559"/>
      <c r="N436" s="561">
        <f t="shared" si="29"/>
        <v>0</v>
      </c>
      <c r="O436" s="561">
        <f t="shared" si="30"/>
        <v>0</v>
      </c>
      <c r="P436" s="559"/>
      <c r="Q436" s="562">
        <f t="shared" si="31"/>
        <v>0</v>
      </c>
    </row>
    <row r="437" spans="1:17" s="563" customFormat="1" ht="20.25" customHeight="1" x14ac:dyDescent="0.2">
      <c r="A437" s="619" t="str">
        <f>'FN_priloga 1'!$B$1</f>
        <v>EKONOMSKA ŠOLA MURSKA SOBOTA, NORŠINSKA ULICA 13, 9000 MURSKA SOBOTA</v>
      </c>
      <c r="B437" s="616"/>
      <c r="C437" s="613"/>
      <c r="D437" s="559"/>
      <c r="E437" s="560"/>
      <c r="F437" s="559"/>
      <c r="G437" s="559"/>
      <c r="H437" s="559"/>
      <c r="I437" s="559"/>
      <c r="J437" s="559"/>
      <c r="K437" s="561">
        <f t="shared" si="28"/>
        <v>0</v>
      </c>
      <c r="L437" s="559"/>
      <c r="M437" s="559"/>
      <c r="N437" s="561">
        <f t="shared" si="29"/>
        <v>0</v>
      </c>
      <c r="O437" s="561">
        <f t="shared" si="30"/>
        <v>0</v>
      </c>
      <c r="P437" s="559"/>
      <c r="Q437" s="562">
        <f t="shared" si="31"/>
        <v>0</v>
      </c>
    </row>
    <row r="438" spans="1:17" s="563" customFormat="1" ht="20.25" customHeight="1" x14ac:dyDescent="0.2">
      <c r="A438" s="619" t="str">
        <f>'FN_priloga 1'!$B$1</f>
        <v>EKONOMSKA ŠOLA MURSKA SOBOTA, NORŠINSKA ULICA 13, 9000 MURSKA SOBOTA</v>
      </c>
      <c r="B438" s="616"/>
      <c r="C438" s="613"/>
      <c r="D438" s="559"/>
      <c r="E438" s="560"/>
      <c r="F438" s="559"/>
      <c r="G438" s="559"/>
      <c r="H438" s="559"/>
      <c r="I438" s="559"/>
      <c r="J438" s="559"/>
      <c r="K438" s="561">
        <f t="shared" si="28"/>
        <v>0</v>
      </c>
      <c r="L438" s="559"/>
      <c r="M438" s="559"/>
      <c r="N438" s="561">
        <f t="shared" si="29"/>
        <v>0</v>
      </c>
      <c r="O438" s="561">
        <f t="shared" si="30"/>
        <v>0</v>
      </c>
      <c r="P438" s="559"/>
      <c r="Q438" s="562">
        <f t="shared" si="31"/>
        <v>0</v>
      </c>
    </row>
    <row r="439" spans="1:17" s="563" customFormat="1" ht="20.25" customHeight="1" x14ac:dyDescent="0.2">
      <c r="A439" s="619" t="str">
        <f>'FN_priloga 1'!$B$1</f>
        <v>EKONOMSKA ŠOLA MURSKA SOBOTA, NORŠINSKA ULICA 13, 9000 MURSKA SOBOTA</v>
      </c>
      <c r="B439" s="616"/>
      <c r="C439" s="613"/>
      <c r="D439" s="559"/>
      <c r="E439" s="560"/>
      <c r="F439" s="559"/>
      <c r="G439" s="559"/>
      <c r="H439" s="559"/>
      <c r="I439" s="559"/>
      <c r="J439" s="559"/>
      <c r="K439" s="561">
        <f t="shared" si="28"/>
        <v>0</v>
      </c>
      <c r="L439" s="559"/>
      <c r="M439" s="559"/>
      <c r="N439" s="561">
        <f t="shared" si="29"/>
        <v>0</v>
      </c>
      <c r="O439" s="561">
        <f t="shared" si="30"/>
        <v>0</v>
      </c>
      <c r="P439" s="559"/>
      <c r="Q439" s="562">
        <f t="shared" si="31"/>
        <v>0</v>
      </c>
    </row>
    <row r="440" spans="1:17" s="563" customFormat="1" ht="20.25" customHeight="1" x14ac:dyDescent="0.2">
      <c r="A440" s="619" t="str">
        <f>'FN_priloga 1'!$B$1</f>
        <v>EKONOMSKA ŠOLA MURSKA SOBOTA, NORŠINSKA ULICA 13, 9000 MURSKA SOBOTA</v>
      </c>
      <c r="B440" s="616"/>
      <c r="C440" s="613"/>
      <c r="D440" s="559"/>
      <c r="E440" s="560"/>
      <c r="F440" s="559"/>
      <c r="G440" s="559"/>
      <c r="H440" s="559"/>
      <c r="I440" s="559"/>
      <c r="J440" s="559"/>
      <c r="K440" s="561">
        <f t="shared" si="28"/>
        <v>0</v>
      </c>
      <c r="L440" s="559"/>
      <c r="M440" s="559"/>
      <c r="N440" s="561">
        <f t="shared" si="29"/>
        <v>0</v>
      </c>
      <c r="O440" s="561">
        <f t="shared" si="30"/>
        <v>0</v>
      </c>
      <c r="P440" s="559"/>
      <c r="Q440" s="562">
        <f t="shared" si="31"/>
        <v>0</v>
      </c>
    </row>
    <row r="441" spans="1:17" s="563" customFormat="1" ht="20.25" customHeight="1" x14ac:dyDescent="0.2">
      <c r="A441" s="619" t="str">
        <f>'FN_priloga 1'!$B$1</f>
        <v>EKONOMSKA ŠOLA MURSKA SOBOTA, NORŠINSKA ULICA 13, 9000 MURSKA SOBOTA</v>
      </c>
      <c r="B441" s="616"/>
      <c r="C441" s="613"/>
      <c r="D441" s="559"/>
      <c r="E441" s="560"/>
      <c r="F441" s="559"/>
      <c r="G441" s="559"/>
      <c r="H441" s="559"/>
      <c r="I441" s="559"/>
      <c r="J441" s="559"/>
      <c r="K441" s="561">
        <f t="shared" si="28"/>
        <v>0</v>
      </c>
      <c r="L441" s="559"/>
      <c r="M441" s="559"/>
      <c r="N441" s="561">
        <f t="shared" si="29"/>
        <v>0</v>
      </c>
      <c r="O441" s="561">
        <f t="shared" si="30"/>
        <v>0</v>
      </c>
      <c r="P441" s="559"/>
      <c r="Q441" s="562">
        <f t="shared" si="31"/>
        <v>0</v>
      </c>
    </row>
    <row r="442" spans="1:17" s="563" customFormat="1" ht="20.25" customHeight="1" x14ac:dyDescent="0.2">
      <c r="A442" s="619" t="str">
        <f>'FN_priloga 1'!$B$1</f>
        <v>EKONOMSKA ŠOLA MURSKA SOBOTA, NORŠINSKA ULICA 13, 9000 MURSKA SOBOTA</v>
      </c>
      <c r="B442" s="616"/>
      <c r="C442" s="613"/>
      <c r="D442" s="559"/>
      <c r="E442" s="560"/>
      <c r="F442" s="559"/>
      <c r="G442" s="559"/>
      <c r="H442" s="559"/>
      <c r="I442" s="559"/>
      <c r="J442" s="559"/>
      <c r="K442" s="561">
        <f t="shared" si="28"/>
        <v>0</v>
      </c>
      <c r="L442" s="559"/>
      <c r="M442" s="559"/>
      <c r="N442" s="561">
        <f t="shared" si="29"/>
        <v>0</v>
      </c>
      <c r="O442" s="561">
        <f t="shared" si="30"/>
        <v>0</v>
      </c>
      <c r="P442" s="559"/>
      <c r="Q442" s="562">
        <f t="shared" si="31"/>
        <v>0</v>
      </c>
    </row>
    <row r="443" spans="1:17" s="563" customFormat="1" ht="20.25" customHeight="1" x14ac:dyDescent="0.2">
      <c r="A443" s="619" t="str">
        <f>'FN_priloga 1'!$B$1</f>
        <v>EKONOMSKA ŠOLA MURSKA SOBOTA, NORŠINSKA ULICA 13, 9000 MURSKA SOBOTA</v>
      </c>
      <c r="B443" s="616"/>
      <c r="C443" s="613"/>
      <c r="D443" s="559"/>
      <c r="E443" s="560"/>
      <c r="F443" s="559"/>
      <c r="G443" s="559"/>
      <c r="H443" s="559"/>
      <c r="I443" s="559"/>
      <c r="J443" s="559"/>
      <c r="K443" s="561">
        <f t="shared" si="28"/>
        <v>0</v>
      </c>
      <c r="L443" s="559"/>
      <c r="M443" s="559"/>
      <c r="N443" s="561">
        <f t="shared" si="29"/>
        <v>0</v>
      </c>
      <c r="O443" s="561">
        <f t="shared" si="30"/>
        <v>0</v>
      </c>
      <c r="P443" s="559"/>
      <c r="Q443" s="562">
        <f t="shared" si="31"/>
        <v>0</v>
      </c>
    </row>
    <row r="444" spans="1:17" s="563" customFormat="1" ht="20.25" customHeight="1" x14ac:dyDescent="0.2">
      <c r="A444" s="619" t="str">
        <f>'FN_priloga 1'!$B$1</f>
        <v>EKONOMSKA ŠOLA MURSKA SOBOTA, NORŠINSKA ULICA 13, 9000 MURSKA SOBOTA</v>
      </c>
      <c r="B444" s="616"/>
      <c r="C444" s="613"/>
      <c r="D444" s="559"/>
      <c r="E444" s="560"/>
      <c r="F444" s="559"/>
      <c r="G444" s="559"/>
      <c r="H444" s="559"/>
      <c r="I444" s="559"/>
      <c r="J444" s="559"/>
      <c r="K444" s="561">
        <f t="shared" si="28"/>
        <v>0</v>
      </c>
      <c r="L444" s="559"/>
      <c r="M444" s="559"/>
      <c r="N444" s="561">
        <f t="shared" si="29"/>
        <v>0</v>
      </c>
      <c r="O444" s="561">
        <f t="shared" si="30"/>
        <v>0</v>
      </c>
      <c r="P444" s="559"/>
      <c r="Q444" s="562">
        <f t="shared" si="31"/>
        <v>0</v>
      </c>
    </row>
    <row r="445" spans="1:17" s="563" customFormat="1" ht="20.25" customHeight="1" x14ac:dyDescent="0.2">
      <c r="A445" s="619" t="str">
        <f>'FN_priloga 1'!$B$1</f>
        <v>EKONOMSKA ŠOLA MURSKA SOBOTA, NORŠINSKA ULICA 13, 9000 MURSKA SOBOTA</v>
      </c>
      <c r="B445" s="616"/>
      <c r="C445" s="613"/>
      <c r="D445" s="559"/>
      <c r="E445" s="560"/>
      <c r="F445" s="559"/>
      <c r="G445" s="559"/>
      <c r="H445" s="559"/>
      <c r="I445" s="559"/>
      <c r="J445" s="559"/>
      <c r="K445" s="561">
        <f t="shared" si="28"/>
        <v>0</v>
      </c>
      <c r="L445" s="559"/>
      <c r="M445" s="559"/>
      <c r="N445" s="561">
        <f t="shared" si="29"/>
        <v>0</v>
      </c>
      <c r="O445" s="561">
        <f t="shared" si="30"/>
        <v>0</v>
      </c>
      <c r="P445" s="559"/>
      <c r="Q445" s="562">
        <f t="shared" si="31"/>
        <v>0</v>
      </c>
    </row>
    <row r="446" spans="1:17" s="563" customFormat="1" ht="20.25" customHeight="1" x14ac:dyDescent="0.2">
      <c r="A446" s="619" t="str">
        <f>'FN_priloga 1'!$B$1</f>
        <v>EKONOMSKA ŠOLA MURSKA SOBOTA, NORŠINSKA ULICA 13, 9000 MURSKA SOBOTA</v>
      </c>
      <c r="B446" s="616"/>
      <c r="C446" s="613"/>
      <c r="D446" s="559"/>
      <c r="E446" s="560"/>
      <c r="F446" s="559"/>
      <c r="G446" s="559"/>
      <c r="H446" s="559"/>
      <c r="I446" s="559"/>
      <c r="J446" s="559"/>
      <c r="K446" s="561">
        <f t="shared" si="28"/>
        <v>0</v>
      </c>
      <c r="L446" s="559"/>
      <c r="M446" s="559"/>
      <c r="N446" s="561">
        <f t="shared" si="29"/>
        <v>0</v>
      </c>
      <c r="O446" s="561">
        <f t="shared" si="30"/>
        <v>0</v>
      </c>
      <c r="P446" s="559"/>
      <c r="Q446" s="562">
        <f t="shared" si="31"/>
        <v>0</v>
      </c>
    </row>
    <row r="447" spans="1:17" s="563" customFormat="1" ht="20.25" customHeight="1" x14ac:dyDescent="0.2">
      <c r="A447" s="619" t="str">
        <f>'FN_priloga 1'!$B$1</f>
        <v>EKONOMSKA ŠOLA MURSKA SOBOTA, NORŠINSKA ULICA 13, 9000 MURSKA SOBOTA</v>
      </c>
      <c r="B447" s="616"/>
      <c r="C447" s="613"/>
      <c r="D447" s="559"/>
      <c r="E447" s="560"/>
      <c r="F447" s="559"/>
      <c r="G447" s="559"/>
      <c r="H447" s="559"/>
      <c r="I447" s="559"/>
      <c r="J447" s="559"/>
      <c r="K447" s="561">
        <f t="shared" si="28"/>
        <v>0</v>
      </c>
      <c r="L447" s="559"/>
      <c r="M447" s="559"/>
      <c r="N447" s="561">
        <f t="shared" si="29"/>
        <v>0</v>
      </c>
      <c r="O447" s="561">
        <f t="shared" si="30"/>
        <v>0</v>
      </c>
      <c r="P447" s="559"/>
      <c r="Q447" s="562">
        <f t="shared" si="31"/>
        <v>0</v>
      </c>
    </row>
    <row r="448" spans="1:17" s="563" customFormat="1" ht="20.25" customHeight="1" x14ac:dyDescent="0.2">
      <c r="A448" s="619" t="str">
        <f>'FN_priloga 1'!$B$1</f>
        <v>EKONOMSKA ŠOLA MURSKA SOBOTA, NORŠINSKA ULICA 13, 9000 MURSKA SOBOTA</v>
      </c>
      <c r="B448" s="616"/>
      <c r="C448" s="613"/>
      <c r="D448" s="559"/>
      <c r="E448" s="560"/>
      <c r="F448" s="559"/>
      <c r="G448" s="559"/>
      <c r="H448" s="559"/>
      <c r="I448" s="559"/>
      <c r="J448" s="559"/>
      <c r="K448" s="561">
        <f t="shared" si="28"/>
        <v>0</v>
      </c>
      <c r="L448" s="559"/>
      <c r="M448" s="559"/>
      <c r="N448" s="561">
        <f t="shared" si="29"/>
        <v>0</v>
      </c>
      <c r="O448" s="561">
        <f t="shared" si="30"/>
        <v>0</v>
      </c>
      <c r="P448" s="559"/>
      <c r="Q448" s="562">
        <f t="shared" si="31"/>
        <v>0</v>
      </c>
    </row>
    <row r="449" spans="1:17" s="563" customFormat="1" ht="20.25" customHeight="1" x14ac:dyDescent="0.2">
      <c r="A449" s="619" t="str">
        <f>'FN_priloga 1'!$B$1</f>
        <v>EKONOMSKA ŠOLA MURSKA SOBOTA, NORŠINSKA ULICA 13, 9000 MURSKA SOBOTA</v>
      </c>
      <c r="B449" s="616"/>
      <c r="C449" s="613"/>
      <c r="D449" s="559"/>
      <c r="E449" s="560"/>
      <c r="F449" s="559"/>
      <c r="G449" s="559"/>
      <c r="H449" s="559"/>
      <c r="I449" s="559"/>
      <c r="J449" s="559"/>
      <c r="K449" s="561">
        <f t="shared" si="28"/>
        <v>0</v>
      </c>
      <c r="L449" s="559"/>
      <c r="M449" s="559"/>
      <c r="N449" s="561">
        <f t="shared" si="29"/>
        <v>0</v>
      </c>
      <c r="O449" s="561">
        <f t="shared" si="30"/>
        <v>0</v>
      </c>
      <c r="P449" s="559"/>
      <c r="Q449" s="562">
        <f t="shared" si="31"/>
        <v>0</v>
      </c>
    </row>
    <row r="450" spans="1:17" s="563" customFormat="1" ht="20.25" customHeight="1" x14ac:dyDescent="0.2">
      <c r="A450" s="619" t="str">
        <f>'FN_priloga 1'!$B$1</f>
        <v>EKONOMSKA ŠOLA MURSKA SOBOTA, NORŠINSKA ULICA 13, 9000 MURSKA SOBOTA</v>
      </c>
      <c r="B450" s="616"/>
      <c r="C450" s="613"/>
      <c r="D450" s="559"/>
      <c r="E450" s="560"/>
      <c r="F450" s="559"/>
      <c r="G450" s="559"/>
      <c r="H450" s="559"/>
      <c r="I450" s="559"/>
      <c r="J450" s="559"/>
      <c r="K450" s="561">
        <f t="shared" si="28"/>
        <v>0</v>
      </c>
      <c r="L450" s="559"/>
      <c r="M450" s="559"/>
      <c r="N450" s="561">
        <f t="shared" si="29"/>
        <v>0</v>
      </c>
      <c r="O450" s="561">
        <f t="shared" si="30"/>
        <v>0</v>
      </c>
      <c r="P450" s="559"/>
      <c r="Q450" s="562">
        <f t="shared" si="31"/>
        <v>0</v>
      </c>
    </row>
    <row r="451" spans="1:17" s="563" customFormat="1" ht="20.25" customHeight="1" x14ac:dyDescent="0.2">
      <c r="A451" s="619" t="str">
        <f>'FN_priloga 1'!$B$1</f>
        <v>EKONOMSKA ŠOLA MURSKA SOBOTA, NORŠINSKA ULICA 13, 9000 MURSKA SOBOTA</v>
      </c>
      <c r="B451" s="616"/>
      <c r="C451" s="613"/>
      <c r="D451" s="559"/>
      <c r="E451" s="560"/>
      <c r="F451" s="559"/>
      <c r="G451" s="559"/>
      <c r="H451" s="559"/>
      <c r="I451" s="559"/>
      <c r="J451" s="559"/>
      <c r="K451" s="561">
        <f t="shared" si="28"/>
        <v>0</v>
      </c>
      <c r="L451" s="559"/>
      <c r="M451" s="559"/>
      <c r="N451" s="561">
        <f t="shared" si="29"/>
        <v>0</v>
      </c>
      <c r="O451" s="561">
        <f t="shared" si="30"/>
        <v>0</v>
      </c>
      <c r="P451" s="559"/>
      <c r="Q451" s="562">
        <f t="shared" si="31"/>
        <v>0</v>
      </c>
    </row>
    <row r="452" spans="1:17" s="563" customFormat="1" ht="20.25" customHeight="1" x14ac:dyDescent="0.2">
      <c r="A452" s="619" t="str">
        <f>'FN_priloga 1'!$B$1</f>
        <v>EKONOMSKA ŠOLA MURSKA SOBOTA, NORŠINSKA ULICA 13, 9000 MURSKA SOBOTA</v>
      </c>
      <c r="B452" s="616"/>
      <c r="C452" s="613"/>
      <c r="D452" s="559"/>
      <c r="E452" s="560"/>
      <c r="F452" s="559"/>
      <c r="G452" s="559"/>
      <c r="H452" s="559"/>
      <c r="I452" s="559"/>
      <c r="J452" s="559"/>
      <c r="K452" s="561">
        <f t="shared" si="28"/>
        <v>0</v>
      </c>
      <c r="L452" s="559"/>
      <c r="M452" s="559"/>
      <c r="N452" s="561">
        <f t="shared" si="29"/>
        <v>0</v>
      </c>
      <c r="O452" s="561">
        <f t="shared" si="30"/>
        <v>0</v>
      </c>
      <c r="P452" s="559"/>
      <c r="Q452" s="562">
        <f t="shared" si="31"/>
        <v>0</v>
      </c>
    </row>
    <row r="453" spans="1:17" s="563" customFormat="1" ht="20.25" customHeight="1" x14ac:dyDescent="0.2">
      <c r="A453" s="619" t="str">
        <f>'FN_priloga 1'!$B$1</f>
        <v>EKONOMSKA ŠOLA MURSKA SOBOTA, NORŠINSKA ULICA 13, 9000 MURSKA SOBOTA</v>
      </c>
      <c r="B453" s="616"/>
      <c r="C453" s="613"/>
      <c r="D453" s="559"/>
      <c r="E453" s="560"/>
      <c r="F453" s="559"/>
      <c r="G453" s="559"/>
      <c r="H453" s="559"/>
      <c r="I453" s="559"/>
      <c r="J453" s="559"/>
      <c r="K453" s="561">
        <f t="shared" si="28"/>
        <v>0</v>
      </c>
      <c r="L453" s="559"/>
      <c r="M453" s="559"/>
      <c r="N453" s="561">
        <f t="shared" si="29"/>
        <v>0</v>
      </c>
      <c r="O453" s="561">
        <f t="shared" si="30"/>
        <v>0</v>
      </c>
      <c r="P453" s="559"/>
      <c r="Q453" s="562">
        <f t="shared" si="31"/>
        <v>0</v>
      </c>
    </row>
    <row r="454" spans="1:17" s="563" customFormat="1" ht="20.25" customHeight="1" x14ac:dyDescent="0.2">
      <c r="A454" s="619" t="str">
        <f>'FN_priloga 1'!$B$1</f>
        <v>EKONOMSKA ŠOLA MURSKA SOBOTA, NORŠINSKA ULICA 13, 9000 MURSKA SOBOTA</v>
      </c>
      <c r="B454" s="616"/>
      <c r="C454" s="613"/>
      <c r="D454" s="559"/>
      <c r="E454" s="560"/>
      <c r="F454" s="559"/>
      <c r="G454" s="559"/>
      <c r="H454" s="559"/>
      <c r="I454" s="559"/>
      <c r="J454" s="559"/>
      <c r="K454" s="561">
        <f t="shared" si="28"/>
        <v>0</v>
      </c>
      <c r="L454" s="559"/>
      <c r="M454" s="559"/>
      <c r="N454" s="561">
        <f t="shared" si="29"/>
        <v>0</v>
      </c>
      <c r="O454" s="561">
        <f t="shared" si="30"/>
        <v>0</v>
      </c>
      <c r="P454" s="559"/>
      <c r="Q454" s="562">
        <f t="shared" si="31"/>
        <v>0</v>
      </c>
    </row>
    <row r="455" spans="1:17" s="563" customFormat="1" ht="20.25" customHeight="1" x14ac:dyDescent="0.2">
      <c r="A455" s="619" t="str">
        <f>'FN_priloga 1'!$B$1</f>
        <v>EKONOMSKA ŠOLA MURSKA SOBOTA, NORŠINSKA ULICA 13, 9000 MURSKA SOBOTA</v>
      </c>
      <c r="B455" s="616"/>
      <c r="C455" s="613"/>
      <c r="D455" s="559"/>
      <c r="E455" s="560"/>
      <c r="F455" s="559"/>
      <c r="G455" s="559"/>
      <c r="H455" s="559"/>
      <c r="I455" s="559"/>
      <c r="J455" s="559"/>
      <c r="K455" s="561">
        <f t="shared" si="28"/>
        <v>0</v>
      </c>
      <c r="L455" s="559"/>
      <c r="M455" s="559"/>
      <c r="N455" s="561">
        <f t="shared" si="29"/>
        <v>0</v>
      </c>
      <c r="O455" s="561">
        <f t="shared" si="30"/>
        <v>0</v>
      </c>
      <c r="P455" s="559"/>
      <c r="Q455" s="562">
        <f t="shared" si="31"/>
        <v>0</v>
      </c>
    </row>
    <row r="456" spans="1:17" s="563" customFormat="1" ht="20.25" customHeight="1" x14ac:dyDescent="0.2">
      <c r="A456" s="619" t="str">
        <f>'FN_priloga 1'!$B$1</f>
        <v>EKONOMSKA ŠOLA MURSKA SOBOTA, NORŠINSKA ULICA 13, 9000 MURSKA SOBOTA</v>
      </c>
      <c r="B456" s="616"/>
      <c r="C456" s="613"/>
      <c r="D456" s="559"/>
      <c r="E456" s="560"/>
      <c r="F456" s="559"/>
      <c r="G456" s="559"/>
      <c r="H456" s="559"/>
      <c r="I456" s="559"/>
      <c r="J456" s="559"/>
      <c r="K456" s="561">
        <f t="shared" si="28"/>
        <v>0</v>
      </c>
      <c r="L456" s="559"/>
      <c r="M456" s="559"/>
      <c r="N456" s="561">
        <f t="shared" si="29"/>
        <v>0</v>
      </c>
      <c r="O456" s="561">
        <f t="shared" si="30"/>
        <v>0</v>
      </c>
      <c r="P456" s="559"/>
      <c r="Q456" s="562">
        <f t="shared" si="31"/>
        <v>0</v>
      </c>
    </row>
    <row r="457" spans="1:17" s="563" customFormat="1" ht="20.25" customHeight="1" x14ac:dyDescent="0.2">
      <c r="A457" s="619" t="str">
        <f>'FN_priloga 1'!$B$1</f>
        <v>EKONOMSKA ŠOLA MURSKA SOBOTA, NORŠINSKA ULICA 13, 9000 MURSKA SOBOTA</v>
      </c>
      <c r="B457" s="616"/>
      <c r="C457" s="613"/>
      <c r="D457" s="559"/>
      <c r="E457" s="560"/>
      <c r="F457" s="559"/>
      <c r="G457" s="559"/>
      <c r="H457" s="559"/>
      <c r="I457" s="559"/>
      <c r="J457" s="559"/>
      <c r="K457" s="561">
        <f t="shared" si="28"/>
        <v>0</v>
      </c>
      <c r="L457" s="559"/>
      <c r="M457" s="559"/>
      <c r="N457" s="561">
        <f t="shared" si="29"/>
        <v>0</v>
      </c>
      <c r="O457" s="561">
        <f t="shared" si="30"/>
        <v>0</v>
      </c>
      <c r="P457" s="559"/>
      <c r="Q457" s="562">
        <f t="shared" si="31"/>
        <v>0</v>
      </c>
    </row>
    <row r="458" spans="1:17" s="563" customFormat="1" ht="20.25" customHeight="1" x14ac:dyDescent="0.2">
      <c r="A458" s="619" t="str">
        <f>'FN_priloga 1'!$B$1</f>
        <v>EKONOMSKA ŠOLA MURSKA SOBOTA, NORŠINSKA ULICA 13, 9000 MURSKA SOBOTA</v>
      </c>
      <c r="B458" s="616"/>
      <c r="C458" s="613"/>
      <c r="D458" s="559"/>
      <c r="E458" s="560"/>
      <c r="F458" s="559"/>
      <c r="G458" s="559"/>
      <c r="H458" s="559"/>
      <c r="I458" s="559"/>
      <c r="J458" s="559"/>
      <c r="K458" s="561">
        <f t="shared" ref="K458:K521" si="32">SUM(H458:J458)</f>
        <v>0</v>
      </c>
      <c r="L458" s="559"/>
      <c r="M458" s="559"/>
      <c r="N458" s="561">
        <f t="shared" ref="N458:N521" si="33">SUM(L458:M458)</f>
        <v>0</v>
      </c>
      <c r="O458" s="561">
        <f t="shared" ref="O458:O521" si="34">G458+K458+N458</f>
        <v>0</v>
      </c>
      <c r="P458" s="559"/>
      <c r="Q458" s="562">
        <f t="shared" ref="Q458:Q521" si="35">O458+P458</f>
        <v>0</v>
      </c>
    </row>
    <row r="459" spans="1:17" s="563" customFormat="1" ht="20.25" customHeight="1" x14ac:dyDescent="0.2">
      <c r="A459" s="619" t="str">
        <f>'FN_priloga 1'!$B$1</f>
        <v>EKONOMSKA ŠOLA MURSKA SOBOTA, NORŠINSKA ULICA 13, 9000 MURSKA SOBOTA</v>
      </c>
      <c r="B459" s="616"/>
      <c r="C459" s="613"/>
      <c r="D459" s="559"/>
      <c r="E459" s="560"/>
      <c r="F459" s="559"/>
      <c r="G459" s="559"/>
      <c r="H459" s="559"/>
      <c r="I459" s="559"/>
      <c r="J459" s="559"/>
      <c r="K459" s="561">
        <f t="shared" si="32"/>
        <v>0</v>
      </c>
      <c r="L459" s="559"/>
      <c r="M459" s="559"/>
      <c r="N459" s="561">
        <f t="shared" si="33"/>
        <v>0</v>
      </c>
      <c r="O459" s="561">
        <f t="shared" si="34"/>
        <v>0</v>
      </c>
      <c r="P459" s="559"/>
      <c r="Q459" s="562">
        <f t="shared" si="35"/>
        <v>0</v>
      </c>
    </row>
    <row r="460" spans="1:17" s="563" customFormat="1" ht="20.25" customHeight="1" x14ac:dyDescent="0.2">
      <c r="A460" s="619" t="str">
        <f>'FN_priloga 1'!$B$1</f>
        <v>EKONOMSKA ŠOLA MURSKA SOBOTA, NORŠINSKA ULICA 13, 9000 MURSKA SOBOTA</v>
      </c>
      <c r="B460" s="616"/>
      <c r="C460" s="613"/>
      <c r="D460" s="559"/>
      <c r="E460" s="560"/>
      <c r="F460" s="559"/>
      <c r="G460" s="559"/>
      <c r="H460" s="559"/>
      <c r="I460" s="559"/>
      <c r="J460" s="559"/>
      <c r="K460" s="561">
        <f t="shared" si="32"/>
        <v>0</v>
      </c>
      <c r="L460" s="559"/>
      <c r="M460" s="559"/>
      <c r="N460" s="561">
        <f t="shared" si="33"/>
        <v>0</v>
      </c>
      <c r="O460" s="561">
        <f t="shared" si="34"/>
        <v>0</v>
      </c>
      <c r="P460" s="559"/>
      <c r="Q460" s="562">
        <f t="shared" si="35"/>
        <v>0</v>
      </c>
    </row>
    <row r="461" spans="1:17" s="563" customFormat="1" ht="20.25" customHeight="1" x14ac:dyDescent="0.2">
      <c r="A461" s="619" t="str">
        <f>'FN_priloga 1'!$B$1</f>
        <v>EKONOMSKA ŠOLA MURSKA SOBOTA, NORŠINSKA ULICA 13, 9000 MURSKA SOBOTA</v>
      </c>
      <c r="B461" s="616"/>
      <c r="C461" s="613"/>
      <c r="D461" s="559"/>
      <c r="E461" s="560"/>
      <c r="F461" s="559"/>
      <c r="G461" s="559"/>
      <c r="H461" s="559"/>
      <c r="I461" s="559"/>
      <c r="J461" s="559"/>
      <c r="K461" s="561">
        <f t="shared" si="32"/>
        <v>0</v>
      </c>
      <c r="L461" s="559"/>
      <c r="M461" s="559"/>
      <c r="N461" s="561">
        <f t="shared" si="33"/>
        <v>0</v>
      </c>
      <c r="O461" s="561">
        <f t="shared" si="34"/>
        <v>0</v>
      </c>
      <c r="P461" s="559"/>
      <c r="Q461" s="562">
        <f t="shared" si="35"/>
        <v>0</v>
      </c>
    </row>
    <row r="462" spans="1:17" s="563" customFormat="1" ht="20.25" customHeight="1" x14ac:dyDescent="0.2">
      <c r="A462" s="619" t="str">
        <f>'FN_priloga 1'!$B$1</f>
        <v>EKONOMSKA ŠOLA MURSKA SOBOTA, NORŠINSKA ULICA 13, 9000 MURSKA SOBOTA</v>
      </c>
      <c r="B462" s="616"/>
      <c r="C462" s="613"/>
      <c r="D462" s="559"/>
      <c r="E462" s="560"/>
      <c r="F462" s="559"/>
      <c r="G462" s="559"/>
      <c r="H462" s="559"/>
      <c r="I462" s="559"/>
      <c r="J462" s="559"/>
      <c r="K462" s="561">
        <f t="shared" si="32"/>
        <v>0</v>
      </c>
      <c r="L462" s="559"/>
      <c r="M462" s="559"/>
      <c r="N462" s="561">
        <f t="shared" si="33"/>
        <v>0</v>
      </c>
      <c r="O462" s="561">
        <f t="shared" si="34"/>
        <v>0</v>
      </c>
      <c r="P462" s="559"/>
      <c r="Q462" s="562">
        <f t="shared" si="35"/>
        <v>0</v>
      </c>
    </row>
    <row r="463" spans="1:17" s="563" customFormat="1" ht="20.25" customHeight="1" x14ac:dyDescent="0.2">
      <c r="A463" s="619" t="str">
        <f>'FN_priloga 1'!$B$1</f>
        <v>EKONOMSKA ŠOLA MURSKA SOBOTA, NORŠINSKA ULICA 13, 9000 MURSKA SOBOTA</v>
      </c>
      <c r="B463" s="616"/>
      <c r="C463" s="613"/>
      <c r="D463" s="559"/>
      <c r="E463" s="560"/>
      <c r="F463" s="559"/>
      <c r="G463" s="559"/>
      <c r="H463" s="559"/>
      <c r="I463" s="559"/>
      <c r="J463" s="559"/>
      <c r="K463" s="561">
        <f t="shared" si="32"/>
        <v>0</v>
      </c>
      <c r="L463" s="559"/>
      <c r="M463" s="559"/>
      <c r="N463" s="561">
        <f t="shared" si="33"/>
        <v>0</v>
      </c>
      <c r="O463" s="561">
        <f t="shared" si="34"/>
        <v>0</v>
      </c>
      <c r="P463" s="559"/>
      <c r="Q463" s="562">
        <f t="shared" si="35"/>
        <v>0</v>
      </c>
    </row>
    <row r="464" spans="1:17" s="563" customFormat="1" ht="20.25" customHeight="1" x14ac:dyDescent="0.2">
      <c r="A464" s="619" t="str">
        <f>'FN_priloga 1'!$B$1</f>
        <v>EKONOMSKA ŠOLA MURSKA SOBOTA, NORŠINSKA ULICA 13, 9000 MURSKA SOBOTA</v>
      </c>
      <c r="B464" s="616"/>
      <c r="C464" s="613"/>
      <c r="D464" s="559"/>
      <c r="E464" s="560"/>
      <c r="F464" s="559"/>
      <c r="G464" s="559"/>
      <c r="H464" s="559"/>
      <c r="I464" s="559"/>
      <c r="J464" s="559"/>
      <c r="K464" s="561">
        <f t="shared" si="32"/>
        <v>0</v>
      </c>
      <c r="L464" s="559"/>
      <c r="M464" s="559"/>
      <c r="N464" s="561">
        <f t="shared" si="33"/>
        <v>0</v>
      </c>
      <c r="O464" s="561">
        <f t="shared" si="34"/>
        <v>0</v>
      </c>
      <c r="P464" s="559"/>
      <c r="Q464" s="562">
        <f t="shared" si="35"/>
        <v>0</v>
      </c>
    </row>
    <row r="465" spans="1:17" s="563" customFormat="1" ht="20.25" customHeight="1" x14ac:dyDescent="0.2">
      <c r="A465" s="619" t="str">
        <f>'FN_priloga 1'!$B$1</f>
        <v>EKONOMSKA ŠOLA MURSKA SOBOTA, NORŠINSKA ULICA 13, 9000 MURSKA SOBOTA</v>
      </c>
      <c r="B465" s="616"/>
      <c r="C465" s="613"/>
      <c r="D465" s="559"/>
      <c r="E465" s="560"/>
      <c r="F465" s="559"/>
      <c r="G465" s="559"/>
      <c r="H465" s="559"/>
      <c r="I465" s="559"/>
      <c r="J465" s="559"/>
      <c r="K465" s="561">
        <f t="shared" si="32"/>
        <v>0</v>
      </c>
      <c r="L465" s="559"/>
      <c r="M465" s="559"/>
      <c r="N465" s="561">
        <f t="shared" si="33"/>
        <v>0</v>
      </c>
      <c r="O465" s="561">
        <f t="shared" si="34"/>
        <v>0</v>
      </c>
      <c r="P465" s="559"/>
      <c r="Q465" s="562">
        <f t="shared" si="35"/>
        <v>0</v>
      </c>
    </row>
    <row r="466" spans="1:17" s="563" customFormat="1" ht="20.25" customHeight="1" x14ac:dyDescent="0.2">
      <c r="A466" s="619" t="str">
        <f>'FN_priloga 1'!$B$1</f>
        <v>EKONOMSKA ŠOLA MURSKA SOBOTA, NORŠINSKA ULICA 13, 9000 MURSKA SOBOTA</v>
      </c>
      <c r="B466" s="616"/>
      <c r="C466" s="613"/>
      <c r="D466" s="559"/>
      <c r="E466" s="560"/>
      <c r="F466" s="559"/>
      <c r="G466" s="559"/>
      <c r="H466" s="559"/>
      <c r="I466" s="559"/>
      <c r="J466" s="559"/>
      <c r="K466" s="561">
        <f t="shared" si="32"/>
        <v>0</v>
      </c>
      <c r="L466" s="559"/>
      <c r="M466" s="559"/>
      <c r="N466" s="561">
        <f t="shared" si="33"/>
        <v>0</v>
      </c>
      <c r="O466" s="561">
        <f t="shared" si="34"/>
        <v>0</v>
      </c>
      <c r="P466" s="559"/>
      <c r="Q466" s="562">
        <f t="shared" si="35"/>
        <v>0</v>
      </c>
    </row>
    <row r="467" spans="1:17" s="563" customFormat="1" ht="20.25" customHeight="1" x14ac:dyDescent="0.2">
      <c r="A467" s="619" t="str">
        <f>'FN_priloga 1'!$B$1</f>
        <v>EKONOMSKA ŠOLA MURSKA SOBOTA, NORŠINSKA ULICA 13, 9000 MURSKA SOBOTA</v>
      </c>
      <c r="B467" s="616"/>
      <c r="C467" s="613"/>
      <c r="D467" s="559"/>
      <c r="E467" s="560"/>
      <c r="F467" s="559"/>
      <c r="G467" s="559"/>
      <c r="H467" s="559"/>
      <c r="I467" s="559"/>
      <c r="J467" s="559"/>
      <c r="K467" s="561">
        <f t="shared" si="32"/>
        <v>0</v>
      </c>
      <c r="L467" s="559"/>
      <c r="M467" s="559"/>
      <c r="N467" s="561">
        <f t="shared" si="33"/>
        <v>0</v>
      </c>
      <c r="O467" s="561">
        <f t="shared" si="34"/>
        <v>0</v>
      </c>
      <c r="P467" s="559"/>
      <c r="Q467" s="562">
        <f t="shared" si="35"/>
        <v>0</v>
      </c>
    </row>
    <row r="468" spans="1:17" s="563" customFormat="1" ht="20.25" customHeight="1" x14ac:dyDescent="0.2">
      <c r="A468" s="619" t="str">
        <f>'FN_priloga 1'!$B$1</f>
        <v>EKONOMSKA ŠOLA MURSKA SOBOTA, NORŠINSKA ULICA 13, 9000 MURSKA SOBOTA</v>
      </c>
      <c r="B468" s="616"/>
      <c r="C468" s="613"/>
      <c r="D468" s="559"/>
      <c r="E468" s="560"/>
      <c r="F468" s="559"/>
      <c r="G468" s="559"/>
      <c r="H468" s="559"/>
      <c r="I468" s="559"/>
      <c r="J468" s="559"/>
      <c r="K468" s="561">
        <f t="shared" si="32"/>
        <v>0</v>
      </c>
      <c r="L468" s="559"/>
      <c r="M468" s="559"/>
      <c r="N468" s="561">
        <f t="shared" si="33"/>
        <v>0</v>
      </c>
      <c r="O468" s="561">
        <f t="shared" si="34"/>
        <v>0</v>
      </c>
      <c r="P468" s="559"/>
      <c r="Q468" s="562">
        <f t="shared" si="35"/>
        <v>0</v>
      </c>
    </row>
    <row r="469" spans="1:17" s="563" customFormat="1" ht="20.25" customHeight="1" x14ac:dyDescent="0.2">
      <c r="A469" s="619" t="str">
        <f>'FN_priloga 1'!$B$1</f>
        <v>EKONOMSKA ŠOLA MURSKA SOBOTA, NORŠINSKA ULICA 13, 9000 MURSKA SOBOTA</v>
      </c>
      <c r="B469" s="616"/>
      <c r="C469" s="613"/>
      <c r="D469" s="559"/>
      <c r="E469" s="560"/>
      <c r="F469" s="559"/>
      <c r="G469" s="559"/>
      <c r="H469" s="559"/>
      <c r="I469" s="559"/>
      <c r="J469" s="559"/>
      <c r="K469" s="561">
        <f t="shared" si="32"/>
        <v>0</v>
      </c>
      <c r="L469" s="559"/>
      <c r="M469" s="559"/>
      <c r="N469" s="561">
        <f t="shared" si="33"/>
        <v>0</v>
      </c>
      <c r="O469" s="561">
        <f t="shared" si="34"/>
        <v>0</v>
      </c>
      <c r="P469" s="559"/>
      <c r="Q469" s="562">
        <f t="shared" si="35"/>
        <v>0</v>
      </c>
    </row>
    <row r="470" spans="1:17" s="563" customFormat="1" ht="20.25" customHeight="1" x14ac:dyDescent="0.2">
      <c r="A470" s="619" t="str">
        <f>'FN_priloga 1'!$B$1</f>
        <v>EKONOMSKA ŠOLA MURSKA SOBOTA, NORŠINSKA ULICA 13, 9000 MURSKA SOBOTA</v>
      </c>
      <c r="B470" s="616"/>
      <c r="C470" s="613"/>
      <c r="D470" s="559"/>
      <c r="E470" s="560"/>
      <c r="F470" s="559"/>
      <c r="G470" s="559"/>
      <c r="H470" s="559"/>
      <c r="I470" s="559"/>
      <c r="J470" s="559"/>
      <c r="K470" s="561">
        <f t="shared" si="32"/>
        <v>0</v>
      </c>
      <c r="L470" s="559"/>
      <c r="M470" s="559"/>
      <c r="N470" s="561">
        <f t="shared" si="33"/>
        <v>0</v>
      </c>
      <c r="O470" s="561">
        <f t="shared" si="34"/>
        <v>0</v>
      </c>
      <c r="P470" s="559"/>
      <c r="Q470" s="562">
        <f t="shared" si="35"/>
        <v>0</v>
      </c>
    </row>
    <row r="471" spans="1:17" s="563" customFormat="1" ht="20.25" customHeight="1" x14ac:dyDescent="0.2">
      <c r="A471" s="619" t="str">
        <f>'FN_priloga 1'!$B$1</f>
        <v>EKONOMSKA ŠOLA MURSKA SOBOTA, NORŠINSKA ULICA 13, 9000 MURSKA SOBOTA</v>
      </c>
      <c r="B471" s="616"/>
      <c r="C471" s="613"/>
      <c r="D471" s="559"/>
      <c r="E471" s="560"/>
      <c r="F471" s="559"/>
      <c r="G471" s="559"/>
      <c r="H471" s="559"/>
      <c r="I471" s="559"/>
      <c r="J471" s="559"/>
      <c r="K471" s="561">
        <f t="shared" si="32"/>
        <v>0</v>
      </c>
      <c r="L471" s="559"/>
      <c r="M471" s="559"/>
      <c r="N471" s="561">
        <f t="shared" si="33"/>
        <v>0</v>
      </c>
      <c r="O471" s="561">
        <f t="shared" si="34"/>
        <v>0</v>
      </c>
      <c r="P471" s="559"/>
      <c r="Q471" s="562">
        <f t="shared" si="35"/>
        <v>0</v>
      </c>
    </row>
    <row r="472" spans="1:17" s="563" customFormat="1" ht="20.25" customHeight="1" x14ac:dyDescent="0.2">
      <c r="A472" s="619" t="str">
        <f>'FN_priloga 1'!$B$1</f>
        <v>EKONOMSKA ŠOLA MURSKA SOBOTA, NORŠINSKA ULICA 13, 9000 MURSKA SOBOTA</v>
      </c>
      <c r="B472" s="616"/>
      <c r="C472" s="613"/>
      <c r="D472" s="559"/>
      <c r="E472" s="560"/>
      <c r="F472" s="559"/>
      <c r="G472" s="559"/>
      <c r="H472" s="559"/>
      <c r="I472" s="559"/>
      <c r="J472" s="559"/>
      <c r="K472" s="561">
        <f t="shared" si="32"/>
        <v>0</v>
      </c>
      <c r="L472" s="559"/>
      <c r="M472" s="559"/>
      <c r="N472" s="561">
        <f t="shared" si="33"/>
        <v>0</v>
      </c>
      <c r="O472" s="561">
        <f t="shared" si="34"/>
        <v>0</v>
      </c>
      <c r="P472" s="559"/>
      <c r="Q472" s="562">
        <f t="shared" si="35"/>
        <v>0</v>
      </c>
    </row>
    <row r="473" spans="1:17" s="563" customFormat="1" ht="20.25" customHeight="1" x14ac:dyDescent="0.2">
      <c r="A473" s="619" t="str">
        <f>'FN_priloga 1'!$B$1</f>
        <v>EKONOMSKA ŠOLA MURSKA SOBOTA, NORŠINSKA ULICA 13, 9000 MURSKA SOBOTA</v>
      </c>
      <c r="B473" s="616"/>
      <c r="C473" s="613"/>
      <c r="D473" s="559"/>
      <c r="E473" s="560"/>
      <c r="F473" s="559"/>
      <c r="G473" s="559"/>
      <c r="H473" s="559"/>
      <c r="I473" s="559"/>
      <c r="J473" s="559"/>
      <c r="K473" s="561">
        <f t="shared" si="32"/>
        <v>0</v>
      </c>
      <c r="L473" s="559"/>
      <c r="M473" s="559"/>
      <c r="N473" s="561">
        <f t="shared" si="33"/>
        <v>0</v>
      </c>
      <c r="O473" s="561">
        <f t="shared" si="34"/>
        <v>0</v>
      </c>
      <c r="P473" s="559"/>
      <c r="Q473" s="562">
        <f t="shared" si="35"/>
        <v>0</v>
      </c>
    </row>
    <row r="474" spans="1:17" s="563" customFormat="1" ht="20.25" customHeight="1" x14ac:dyDescent="0.2">
      <c r="A474" s="619" t="str">
        <f>'FN_priloga 1'!$B$1</f>
        <v>EKONOMSKA ŠOLA MURSKA SOBOTA, NORŠINSKA ULICA 13, 9000 MURSKA SOBOTA</v>
      </c>
      <c r="B474" s="616"/>
      <c r="C474" s="613"/>
      <c r="D474" s="559"/>
      <c r="E474" s="560"/>
      <c r="F474" s="559"/>
      <c r="G474" s="559"/>
      <c r="H474" s="559"/>
      <c r="I474" s="559"/>
      <c r="J474" s="559"/>
      <c r="K474" s="561">
        <f t="shared" si="32"/>
        <v>0</v>
      </c>
      <c r="L474" s="559"/>
      <c r="M474" s="559"/>
      <c r="N474" s="561">
        <f t="shared" si="33"/>
        <v>0</v>
      </c>
      <c r="O474" s="561">
        <f t="shared" si="34"/>
        <v>0</v>
      </c>
      <c r="P474" s="559"/>
      <c r="Q474" s="562">
        <f t="shared" si="35"/>
        <v>0</v>
      </c>
    </row>
    <row r="475" spans="1:17" s="563" customFormat="1" ht="20.25" customHeight="1" x14ac:dyDescent="0.2">
      <c r="A475" s="619" t="str">
        <f>'FN_priloga 1'!$B$1</f>
        <v>EKONOMSKA ŠOLA MURSKA SOBOTA, NORŠINSKA ULICA 13, 9000 MURSKA SOBOTA</v>
      </c>
      <c r="B475" s="616"/>
      <c r="C475" s="613"/>
      <c r="D475" s="559"/>
      <c r="E475" s="560"/>
      <c r="F475" s="559"/>
      <c r="G475" s="559"/>
      <c r="H475" s="559"/>
      <c r="I475" s="559"/>
      <c r="J475" s="559"/>
      <c r="K475" s="561">
        <f t="shared" si="32"/>
        <v>0</v>
      </c>
      <c r="L475" s="559"/>
      <c r="M475" s="559"/>
      <c r="N475" s="561">
        <f t="shared" si="33"/>
        <v>0</v>
      </c>
      <c r="O475" s="561">
        <f t="shared" si="34"/>
        <v>0</v>
      </c>
      <c r="P475" s="559"/>
      <c r="Q475" s="562">
        <f t="shared" si="35"/>
        <v>0</v>
      </c>
    </row>
    <row r="476" spans="1:17" s="563" customFormat="1" ht="20.25" customHeight="1" x14ac:dyDescent="0.2">
      <c r="A476" s="619" t="str">
        <f>'FN_priloga 1'!$B$1</f>
        <v>EKONOMSKA ŠOLA MURSKA SOBOTA, NORŠINSKA ULICA 13, 9000 MURSKA SOBOTA</v>
      </c>
      <c r="B476" s="616"/>
      <c r="C476" s="613"/>
      <c r="D476" s="559"/>
      <c r="E476" s="560"/>
      <c r="F476" s="559"/>
      <c r="G476" s="559"/>
      <c r="H476" s="559"/>
      <c r="I476" s="559"/>
      <c r="J476" s="559"/>
      <c r="K476" s="561">
        <f t="shared" si="32"/>
        <v>0</v>
      </c>
      <c r="L476" s="559"/>
      <c r="M476" s="559"/>
      <c r="N476" s="561">
        <f t="shared" si="33"/>
        <v>0</v>
      </c>
      <c r="O476" s="561">
        <f t="shared" si="34"/>
        <v>0</v>
      </c>
      <c r="P476" s="559"/>
      <c r="Q476" s="562">
        <f t="shared" si="35"/>
        <v>0</v>
      </c>
    </row>
    <row r="477" spans="1:17" s="563" customFormat="1" ht="20.25" customHeight="1" x14ac:dyDescent="0.2">
      <c r="A477" s="619" t="str">
        <f>'FN_priloga 1'!$B$1</f>
        <v>EKONOMSKA ŠOLA MURSKA SOBOTA, NORŠINSKA ULICA 13, 9000 MURSKA SOBOTA</v>
      </c>
      <c r="B477" s="616"/>
      <c r="C477" s="613"/>
      <c r="D477" s="559"/>
      <c r="E477" s="560"/>
      <c r="F477" s="559"/>
      <c r="G477" s="559"/>
      <c r="H477" s="559"/>
      <c r="I477" s="559"/>
      <c r="J477" s="559"/>
      <c r="K477" s="561">
        <f t="shared" si="32"/>
        <v>0</v>
      </c>
      <c r="L477" s="559"/>
      <c r="M477" s="559"/>
      <c r="N477" s="561">
        <f t="shared" si="33"/>
        <v>0</v>
      </c>
      <c r="O477" s="561">
        <f t="shared" si="34"/>
        <v>0</v>
      </c>
      <c r="P477" s="559"/>
      <c r="Q477" s="562">
        <f t="shared" si="35"/>
        <v>0</v>
      </c>
    </row>
    <row r="478" spans="1:17" s="563" customFormat="1" ht="20.25" customHeight="1" x14ac:dyDescent="0.2">
      <c r="A478" s="619" t="str">
        <f>'FN_priloga 1'!$B$1</f>
        <v>EKONOMSKA ŠOLA MURSKA SOBOTA, NORŠINSKA ULICA 13, 9000 MURSKA SOBOTA</v>
      </c>
      <c r="B478" s="616"/>
      <c r="C478" s="613"/>
      <c r="D478" s="559"/>
      <c r="E478" s="560"/>
      <c r="F478" s="559"/>
      <c r="G478" s="559"/>
      <c r="H478" s="559"/>
      <c r="I478" s="559"/>
      <c r="J478" s="559"/>
      <c r="K478" s="561">
        <f t="shared" si="32"/>
        <v>0</v>
      </c>
      <c r="L478" s="559"/>
      <c r="M478" s="559"/>
      <c r="N478" s="561">
        <f t="shared" si="33"/>
        <v>0</v>
      </c>
      <c r="O478" s="561">
        <f t="shared" si="34"/>
        <v>0</v>
      </c>
      <c r="P478" s="559"/>
      <c r="Q478" s="562">
        <f t="shared" si="35"/>
        <v>0</v>
      </c>
    </row>
    <row r="479" spans="1:17" s="563" customFormat="1" ht="20.25" customHeight="1" x14ac:dyDescent="0.2">
      <c r="A479" s="619" t="str">
        <f>'FN_priloga 1'!$B$1</f>
        <v>EKONOMSKA ŠOLA MURSKA SOBOTA, NORŠINSKA ULICA 13, 9000 MURSKA SOBOTA</v>
      </c>
      <c r="B479" s="616"/>
      <c r="C479" s="613"/>
      <c r="D479" s="559"/>
      <c r="E479" s="560"/>
      <c r="F479" s="559"/>
      <c r="G479" s="559"/>
      <c r="H479" s="559"/>
      <c r="I479" s="559"/>
      <c r="J479" s="559"/>
      <c r="K479" s="561">
        <f t="shared" si="32"/>
        <v>0</v>
      </c>
      <c r="L479" s="559"/>
      <c r="M479" s="559"/>
      <c r="N479" s="561">
        <f t="shared" si="33"/>
        <v>0</v>
      </c>
      <c r="O479" s="561">
        <f t="shared" si="34"/>
        <v>0</v>
      </c>
      <c r="P479" s="559"/>
      <c r="Q479" s="562">
        <f t="shared" si="35"/>
        <v>0</v>
      </c>
    </row>
    <row r="480" spans="1:17" s="563" customFormat="1" ht="20.25" customHeight="1" x14ac:dyDescent="0.2">
      <c r="A480" s="619" t="str">
        <f>'FN_priloga 1'!$B$1</f>
        <v>EKONOMSKA ŠOLA MURSKA SOBOTA, NORŠINSKA ULICA 13, 9000 MURSKA SOBOTA</v>
      </c>
      <c r="B480" s="616"/>
      <c r="C480" s="613"/>
      <c r="D480" s="559"/>
      <c r="E480" s="560"/>
      <c r="F480" s="559"/>
      <c r="G480" s="559"/>
      <c r="H480" s="559"/>
      <c r="I480" s="559"/>
      <c r="J480" s="559"/>
      <c r="K480" s="561">
        <f t="shared" si="32"/>
        <v>0</v>
      </c>
      <c r="L480" s="559"/>
      <c r="M480" s="559"/>
      <c r="N480" s="561">
        <f t="shared" si="33"/>
        <v>0</v>
      </c>
      <c r="O480" s="561">
        <f t="shared" si="34"/>
        <v>0</v>
      </c>
      <c r="P480" s="559"/>
      <c r="Q480" s="562">
        <f t="shared" si="35"/>
        <v>0</v>
      </c>
    </row>
    <row r="481" spans="1:17" s="563" customFormat="1" ht="20.25" customHeight="1" x14ac:dyDescent="0.2">
      <c r="A481" s="619" t="str">
        <f>'FN_priloga 1'!$B$1</f>
        <v>EKONOMSKA ŠOLA MURSKA SOBOTA, NORŠINSKA ULICA 13, 9000 MURSKA SOBOTA</v>
      </c>
      <c r="B481" s="616"/>
      <c r="C481" s="613"/>
      <c r="D481" s="559"/>
      <c r="E481" s="560"/>
      <c r="F481" s="559"/>
      <c r="G481" s="559"/>
      <c r="H481" s="559"/>
      <c r="I481" s="559"/>
      <c r="J481" s="559"/>
      <c r="K481" s="561">
        <f t="shared" si="32"/>
        <v>0</v>
      </c>
      <c r="L481" s="559"/>
      <c r="M481" s="559"/>
      <c r="N481" s="561">
        <f t="shared" si="33"/>
        <v>0</v>
      </c>
      <c r="O481" s="561">
        <f t="shared" si="34"/>
        <v>0</v>
      </c>
      <c r="P481" s="559"/>
      <c r="Q481" s="562">
        <f t="shared" si="35"/>
        <v>0</v>
      </c>
    </row>
    <row r="482" spans="1:17" s="563" customFormat="1" ht="20.25" customHeight="1" x14ac:dyDescent="0.2">
      <c r="A482" s="619" t="str">
        <f>'FN_priloga 1'!$B$1</f>
        <v>EKONOMSKA ŠOLA MURSKA SOBOTA, NORŠINSKA ULICA 13, 9000 MURSKA SOBOTA</v>
      </c>
      <c r="B482" s="616"/>
      <c r="C482" s="613"/>
      <c r="D482" s="559"/>
      <c r="E482" s="560"/>
      <c r="F482" s="559"/>
      <c r="G482" s="559"/>
      <c r="H482" s="559"/>
      <c r="I482" s="559"/>
      <c r="J482" s="559"/>
      <c r="K482" s="561">
        <f t="shared" si="32"/>
        <v>0</v>
      </c>
      <c r="L482" s="559"/>
      <c r="M482" s="559"/>
      <c r="N482" s="561">
        <f t="shared" si="33"/>
        <v>0</v>
      </c>
      <c r="O482" s="561">
        <f t="shared" si="34"/>
        <v>0</v>
      </c>
      <c r="P482" s="559"/>
      <c r="Q482" s="562">
        <f t="shared" si="35"/>
        <v>0</v>
      </c>
    </row>
    <row r="483" spans="1:17" s="563" customFormat="1" ht="20.25" customHeight="1" x14ac:dyDescent="0.2">
      <c r="A483" s="619" t="str">
        <f>'FN_priloga 1'!$B$1</f>
        <v>EKONOMSKA ŠOLA MURSKA SOBOTA, NORŠINSKA ULICA 13, 9000 MURSKA SOBOTA</v>
      </c>
      <c r="B483" s="616"/>
      <c r="C483" s="613"/>
      <c r="D483" s="559"/>
      <c r="E483" s="560"/>
      <c r="F483" s="559"/>
      <c r="G483" s="559"/>
      <c r="H483" s="559"/>
      <c r="I483" s="559"/>
      <c r="J483" s="559"/>
      <c r="K483" s="561">
        <f t="shared" si="32"/>
        <v>0</v>
      </c>
      <c r="L483" s="559"/>
      <c r="M483" s="559"/>
      <c r="N483" s="561">
        <f t="shared" si="33"/>
        <v>0</v>
      </c>
      <c r="O483" s="561">
        <f t="shared" si="34"/>
        <v>0</v>
      </c>
      <c r="P483" s="559"/>
      <c r="Q483" s="562">
        <f t="shared" si="35"/>
        <v>0</v>
      </c>
    </row>
    <row r="484" spans="1:17" s="563" customFormat="1" ht="20.25" customHeight="1" x14ac:dyDescent="0.2">
      <c r="A484" s="619" t="str">
        <f>'FN_priloga 1'!$B$1</f>
        <v>EKONOMSKA ŠOLA MURSKA SOBOTA, NORŠINSKA ULICA 13, 9000 MURSKA SOBOTA</v>
      </c>
      <c r="B484" s="616"/>
      <c r="C484" s="613"/>
      <c r="D484" s="559"/>
      <c r="E484" s="560"/>
      <c r="F484" s="559"/>
      <c r="G484" s="559"/>
      <c r="H484" s="559"/>
      <c r="I484" s="559"/>
      <c r="J484" s="559"/>
      <c r="K484" s="561">
        <f t="shared" si="32"/>
        <v>0</v>
      </c>
      <c r="L484" s="559"/>
      <c r="M484" s="559"/>
      <c r="N484" s="561">
        <f t="shared" si="33"/>
        <v>0</v>
      </c>
      <c r="O484" s="561">
        <f t="shared" si="34"/>
        <v>0</v>
      </c>
      <c r="P484" s="559"/>
      <c r="Q484" s="562">
        <f t="shared" si="35"/>
        <v>0</v>
      </c>
    </row>
    <row r="485" spans="1:17" s="563" customFormat="1" ht="20.25" customHeight="1" x14ac:dyDescent="0.2">
      <c r="A485" s="619" t="str">
        <f>'FN_priloga 1'!$B$1</f>
        <v>EKONOMSKA ŠOLA MURSKA SOBOTA, NORŠINSKA ULICA 13, 9000 MURSKA SOBOTA</v>
      </c>
      <c r="B485" s="616"/>
      <c r="C485" s="613"/>
      <c r="D485" s="559"/>
      <c r="E485" s="560"/>
      <c r="F485" s="559"/>
      <c r="G485" s="559"/>
      <c r="H485" s="559"/>
      <c r="I485" s="559"/>
      <c r="J485" s="559"/>
      <c r="K485" s="561">
        <f t="shared" si="32"/>
        <v>0</v>
      </c>
      <c r="L485" s="559"/>
      <c r="M485" s="559"/>
      <c r="N485" s="561">
        <f t="shared" si="33"/>
        <v>0</v>
      </c>
      <c r="O485" s="561">
        <f t="shared" si="34"/>
        <v>0</v>
      </c>
      <c r="P485" s="559"/>
      <c r="Q485" s="562">
        <f t="shared" si="35"/>
        <v>0</v>
      </c>
    </row>
    <row r="486" spans="1:17" s="563" customFormat="1" ht="20.25" customHeight="1" x14ac:dyDescent="0.2">
      <c r="A486" s="619" t="str">
        <f>'FN_priloga 1'!$B$1</f>
        <v>EKONOMSKA ŠOLA MURSKA SOBOTA, NORŠINSKA ULICA 13, 9000 MURSKA SOBOTA</v>
      </c>
      <c r="B486" s="616"/>
      <c r="C486" s="613"/>
      <c r="D486" s="559"/>
      <c r="E486" s="560"/>
      <c r="F486" s="559"/>
      <c r="G486" s="559"/>
      <c r="H486" s="559"/>
      <c r="I486" s="559"/>
      <c r="J486" s="559"/>
      <c r="K486" s="561">
        <f t="shared" si="32"/>
        <v>0</v>
      </c>
      <c r="L486" s="559"/>
      <c r="M486" s="559"/>
      <c r="N486" s="561">
        <f t="shared" si="33"/>
        <v>0</v>
      </c>
      <c r="O486" s="561">
        <f t="shared" si="34"/>
        <v>0</v>
      </c>
      <c r="P486" s="559"/>
      <c r="Q486" s="562">
        <f t="shared" si="35"/>
        <v>0</v>
      </c>
    </row>
    <row r="487" spans="1:17" s="563" customFormat="1" ht="20.25" customHeight="1" x14ac:dyDescent="0.2">
      <c r="A487" s="619" t="str">
        <f>'FN_priloga 1'!$B$1</f>
        <v>EKONOMSKA ŠOLA MURSKA SOBOTA, NORŠINSKA ULICA 13, 9000 MURSKA SOBOTA</v>
      </c>
      <c r="B487" s="616"/>
      <c r="C487" s="613"/>
      <c r="D487" s="559"/>
      <c r="E487" s="560"/>
      <c r="F487" s="559"/>
      <c r="G487" s="559"/>
      <c r="H487" s="559"/>
      <c r="I487" s="559"/>
      <c r="J487" s="559"/>
      <c r="K487" s="561">
        <f t="shared" si="32"/>
        <v>0</v>
      </c>
      <c r="L487" s="559"/>
      <c r="M487" s="559"/>
      <c r="N487" s="561">
        <f t="shared" si="33"/>
        <v>0</v>
      </c>
      <c r="O487" s="561">
        <f t="shared" si="34"/>
        <v>0</v>
      </c>
      <c r="P487" s="559"/>
      <c r="Q487" s="562">
        <f t="shared" si="35"/>
        <v>0</v>
      </c>
    </row>
    <row r="488" spans="1:17" s="563" customFormat="1" ht="20.25" customHeight="1" x14ac:dyDescent="0.2">
      <c r="A488" s="619" t="str">
        <f>'FN_priloga 1'!$B$1</f>
        <v>EKONOMSKA ŠOLA MURSKA SOBOTA, NORŠINSKA ULICA 13, 9000 MURSKA SOBOTA</v>
      </c>
      <c r="B488" s="616"/>
      <c r="C488" s="613"/>
      <c r="D488" s="559"/>
      <c r="E488" s="560"/>
      <c r="F488" s="559"/>
      <c r="G488" s="559"/>
      <c r="H488" s="559"/>
      <c r="I488" s="559"/>
      <c r="J488" s="559"/>
      <c r="K488" s="561">
        <f t="shared" si="32"/>
        <v>0</v>
      </c>
      <c r="L488" s="559"/>
      <c r="M488" s="559"/>
      <c r="N488" s="561">
        <f t="shared" si="33"/>
        <v>0</v>
      </c>
      <c r="O488" s="561">
        <f t="shared" si="34"/>
        <v>0</v>
      </c>
      <c r="P488" s="559"/>
      <c r="Q488" s="562">
        <f t="shared" si="35"/>
        <v>0</v>
      </c>
    </row>
    <row r="489" spans="1:17" s="563" customFormat="1" ht="20.25" customHeight="1" x14ac:dyDescent="0.2">
      <c r="A489" s="619" t="str">
        <f>'FN_priloga 1'!$B$1</f>
        <v>EKONOMSKA ŠOLA MURSKA SOBOTA, NORŠINSKA ULICA 13, 9000 MURSKA SOBOTA</v>
      </c>
      <c r="B489" s="616"/>
      <c r="C489" s="613"/>
      <c r="D489" s="559"/>
      <c r="E489" s="560"/>
      <c r="F489" s="559"/>
      <c r="G489" s="559"/>
      <c r="H489" s="559"/>
      <c r="I489" s="559"/>
      <c r="J489" s="559"/>
      <c r="K489" s="561">
        <f t="shared" si="32"/>
        <v>0</v>
      </c>
      <c r="L489" s="559"/>
      <c r="M489" s="559"/>
      <c r="N489" s="561">
        <f t="shared" si="33"/>
        <v>0</v>
      </c>
      <c r="O489" s="561">
        <f t="shared" si="34"/>
        <v>0</v>
      </c>
      <c r="P489" s="559"/>
      <c r="Q489" s="562">
        <f t="shared" si="35"/>
        <v>0</v>
      </c>
    </row>
    <row r="490" spans="1:17" s="563" customFormat="1" ht="20.25" customHeight="1" x14ac:dyDescent="0.2">
      <c r="A490" s="619" t="str">
        <f>'FN_priloga 1'!$B$1</f>
        <v>EKONOMSKA ŠOLA MURSKA SOBOTA, NORŠINSKA ULICA 13, 9000 MURSKA SOBOTA</v>
      </c>
      <c r="B490" s="616"/>
      <c r="C490" s="613"/>
      <c r="D490" s="559"/>
      <c r="E490" s="560"/>
      <c r="F490" s="559"/>
      <c r="G490" s="559"/>
      <c r="H490" s="559"/>
      <c r="I490" s="559"/>
      <c r="J490" s="559"/>
      <c r="K490" s="561">
        <f t="shared" si="32"/>
        <v>0</v>
      </c>
      <c r="L490" s="559"/>
      <c r="M490" s="559"/>
      <c r="N490" s="561">
        <f t="shared" si="33"/>
        <v>0</v>
      </c>
      <c r="O490" s="561">
        <f t="shared" si="34"/>
        <v>0</v>
      </c>
      <c r="P490" s="559"/>
      <c r="Q490" s="562">
        <f t="shared" si="35"/>
        <v>0</v>
      </c>
    </row>
    <row r="491" spans="1:17" s="563" customFormat="1" ht="20.25" customHeight="1" x14ac:dyDescent="0.2">
      <c r="A491" s="619" t="str">
        <f>'FN_priloga 1'!$B$1</f>
        <v>EKONOMSKA ŠOLA MURSKA SOBOTA, NORŠINSKA ULICA 13, 9000 MURSKA SOBOTA</v>
      </c>
      <c r="B491" s="616"/>
      <c r="C491" s="613"/>
      <c r="D491" s="559"/>
      <c r="E491" s="560"/>
      <c r="F491" s="559"/>
      <c r="G491" s="559"/>
      <c r="H491" s="559"/>
      <c r="I491" s="559"/>
      <c r="J491" s="559"/>
      <c r="K491" s="561">
        <f t="shared" si="32"/>
        <v>0</v>
      </c>
      <c r="L491" s="559"/>
      <c r="M491" s="559"/>
      <c r="N491" s="561">
        <f t="shared" si="33"/>
        <v>0</v>
      </c>
      <c r="O491" s="561">
        <f t="shared" si="34"/>
        <v>0</v>
      </c>
      <c r="P491" s="559"/>
      <c r="Q491" s="562">
        <f t="shared" si="35"/>
        <v>0</v>
      </c>
    </row>
    <row r="492" spans="1:17" s="563" customFormat="1" ht="20.25" customHeight="1" x14ac:dyDescent="0.2">
      <c r="A492" s="619" t="str">
        <f>'FN_priloga 1'!$B$1</f>
        <v>EKONOMSKA ŠOLA MURSKA SOBOTA, NORŠINSKA ULICA 13, 9000 MURSKA SOBOTA</v>
      </c>
      <c r="B492" s="616"/>
      <c r="C492" s="613"/>
      <c r="D492" s="559"/>
      <c r="E492" s="560"/>
      <c r="F492" s="559"/>
      <c r="G492" s="559"/>
      <c r="H492" s="559"/>
      <c r="I492" s="559"/>
      <c r="J492" s="559"/>
      <c r="K492" s="561">
        <f t="shared" si="32"/>
        <v>0</v>
      </c>
      <c r="L492" s="559"/>
      <c r="M492" s="559"/>
      <c r="N492" s="561">
        <f t="shared" si="33"/>
        <v>0</v>
      </c>
      <c r="O492" s="561">
        <f t="shared" si="34"/>
        <v>0</v>
      </c>
      <c r="P492" s="559"/>
      <c r="Q492" s="562">
        <f t="shared" si="35"/>
        <v>0</v>
      </c>
    </row>
    <row r="493" spans="1:17" s="563" customFormat="1" ht="20.25" customHeight="1" x14ac:dyDescent="0.2">
      <c r="A493" s="619" t="str">
        <f>'FN_priloga 1'!$B$1</f>
        <v>EKONOMSKA ŠOLA MURSKA SOBOTA, NORŠINSKA ULICA 13, 9000 MURSKA SOBOTA</v>
      </c>
      <c r="B493" s="616"/>
      <c r="C493" s="613"/>
      <c r="D493" s="559"/>
      <c r="E493" s="560"/>
      <c r="F493" s="559"/>
      <c r="G493" s="559"/>
      <c r="H493" s="559"/>
      <c r="I493" s="559"/>
      <c r="J493" s="559"/>
      <c r="K493" s="561">
        <f t="shared" si="32"/>
        <v>0</v>
      </c>
      <c r="L493" s="559"/>
      <c r="M493" s="559"/>
      <c r="N493" s="561">
        <f t="shared" si="33"/>
        <v>0</v>
      </c>
      <c r="O493" s="561">
        <f t="shared" si="34"/>
        <v>0</v>
      </c>
      <c r="P493" s="559"/>
      <c r="Q493" s="562">
        <f t="shared" si="35"/>
        <v>0</v>
      </c>
    </row>
    <row r="494" spans="1:17" s="563" customFormat="1" ht="20.25" customHeight="1" x14ac:dyDescent="0.2">
      <c r="A494" s="619" t="str">
        <f>'FN_priloga 1'!$B$1</f>
        <v>EKONOMSKA ŠOLA MURSKA SOBOTA, NORŠINSKA ULICA 13, 9000 MURSKA SOBOTA</v>
      </c>
      <c r="B494" s="616"/>
      <c r="C494" s="613"/>
      <c r="D494" s="559"/>
      <c r="E494" s="560"/>
      <c r="F494" s="559"/>
      <c r="G494" s="559"/>
      <c r="H494" s="559"/>
      <c r="I494" s="559"/>
      <c r="J494" s="559"/>
      <c r="K494" s="561">
        <f t="shared" si="32"/>
        <v>0</v>
      </c>
      <c r="L494" s="559"/>
      <c r="M494" s="559"/>
      <c r="N494" s="561">
        <f t="shared" si="33"/>
        <v>0</v>
      </c>
      <c r="O494" s="561">
        <f t="shared" si="34"/>
        <v>0</v>
      </c>
      <c r="P494" s="559"/>
      <c r="Q494" s="562">
        <f t="shared" si="35"/>
        <v>0</v>
      </c>
    </row>
    <row r="495" spans="1:17" s="563" customFormat="1" ht="20.25" customHeight="1" x14ac:dyDescent="0.2">
      <c r="A495" s="619" t="str">
        <f>'FN_priloga 1'!$B$1</f>
        <v>EKONOMSKA ŠOLA MURSKA SOBOTA, NORŠINSKA ULICA 13, 9000 MURSKA SOBOTA</v>
      </c>
      <c r="B495" s="616"/>
      <c r="C495" s="613"/>
      <c r="D495" s="559"/>
      <c r="E495" s="560"/>
      <c r="F495" s="559"/>
      <c r="G495" s="559"/>
      <c r="H495" s="559"/>
      <c r="I495" s="559"/>
      <c r="J495" s="559"/>
      <c r="K495" s="561">
        <f t="shared" si="32"/>
        <v>0</v>
      </c>
      <c r="L495" s="559"/>
      <c r="M495" s="559"/>
      <c r="N495" s="561">
        <f t="shared" si="33"/>
        <v>0</v>
      </c>
      <c r="O495" s="561">
        <f t="shared" si="34"/>
        <v>0</v>
      </c>
      <c r="P495" s="559"/>
      <c r="Q495" s="562">
        <f t="shared" si="35"/>
        <v>0</v>
      </c>
    </row>
    <row r="496" spans="1:17" s="563" customFormat="1" ht="20.25" customHeight="1" x14ac:dyDescent="0.2">
      <c r="A496" s="619" t="str">
        <f>'FN_priloga 1'!$B$1</f>
        <v>EKONOMSKA ŠOLA MURSKA SOBOTA, NORŠINSKA ULICA 13, 9000 MURSKA SOBOTA</v>
      </c>
      <c r="B496" s="616"/>
      <c r="C496" s="613"/>
      <c r="D496" s="559"/>
      <c r="E496" s="560"/>
      <c r="F496" s="559"/>
      <c r="G496" s="559"/>
      <c r="H496" s="559"/>
      <c r="I496" s="559"/>
      <c r="J496" s="559"/>
      <c r="K496" s="561">
        <f t="shared" si="32"/>
        <v>0</v>
      </c>
      <c r="L496" s="559"/>
      <c r="M496" s="559"/>
      <c r="N496" s="561">
        <f t="shared" si="33"/>
        <v>0</v>
      </c>
      <c r="O496" s="561">
        <f t="shared" si="34"/>
        <v>0</v>
      </c>
      <c r="P496" s="559"/>
      <c r="Q496" s="562">
        <f t="shared" si="35"/>
        <v>0</v>
      </c>
    </row>
    <row r="497" spans="1:17" s="563" customFormat="1" ht="20.25" customHeight="1" x14ac:dyDescent="0.2">
      <c r="A497" s="619" t="str">
        <f>'FN_priloga 1'!$B$1</f>
        <v>EKONOMSKA ŠOLA MURSKA SOBOTA, NORŠINSKA ULICA 13, 9000 MURSKA SOBOTA</v>
      </c>
      <c r="B497" s="616"/>
      <c r="C497" s="613"/>
      <c r="D497" s="559"/>
      <c r="E497" s="560"/>
      <c r="F497" s="559"/>
      <c r="G497" s="559"/>
      <c r="H497" s="559"/>
      <c r="I497" s="559"/>
      <c r="J497" s="559"/>
      <c r="K497" s="561">
        <f t="shared" si="32"/>
        <v>0</v>
      </c>
      <c r="L497" s="559"/>
      <c r="M497" s="559"/>
      <c r="N497" s="561">
        <f t="shared" si="33"/>
        <v>0</v>
      </c>
      <c r="O497" s="561">
        <f t="shared" si="34"/>
        <v>0</v>
      </c>
      <c r="P497" s="559"/>
      <c r="Q497" s="562">
        <f t="shared" si="35"/>
        <v>0</v>
      </c>
    </row>
    <row r="498" spans="1:17" s="563" customFormat="1" ht="20.25" customHeight="1" x14ac:dyDescent="0.2">
      <c r="A498" s="619" t="str">
        <f>'FN_priloga 1'!$B$1</f>
        <v>EKONOMSKA ŠOLA MURSKA SOBOTA, NORŠINSKA ULICA 13, 9000 MURSKA SOBOTA</v>
      </c>
      <c r="B498" s="616"/>
      <c r="C498" s="613"/>
      <c r="D498" s="559"/>
      <c r="E498" s="560"/>
      <c r="F498" s="559"/>
      <c r="G498" s="559"/>
      <c r="H498" s="559"/>
      <c r="I498" s="559"/>
      <c r="J498" s="559"/>
      <c r="K498" s="561">
        <f t="shared" si="32"/>
        <v>0</v>
      </c>
      <c r="L498" s="559"/>
      <c r="M498" s="559"/>
      <c r="N498" s="561">
        <f t="shared" si="33"/>
        <v>0</v>
      </c>
      <c r="O498" s="561">
        <f t="shared" si="34"/>
        <v>0</v>
      </c>
      <c r="P498" s="559"/>
      <c r="Q498" s="562">
        <f t="shared" si="35"/>
        <v>0</v>
      </c>
    </row>
    <row r="499" spans="1:17" s="563" customFormat="1" ht="20.25" customHeight="1" x14ac:dyDescent="0.2">
      <c r="A499" s="619" t="str">
        <f>'FN_priloga 1'!$B$1</f>
        <v>EKONOMSKA ŠOLA MURSKA SOBOTA, NORŠINSKA ULICA 13, 9000 MURSKA SOBOTA</v>
      </c>
      <c r="B499" s="616"/>
      <c r="C499" s="613"/>
      <c r="D499" s="559"/>
      <c r="E499" s="560"/>
      <c r="F499" s="559"/>
      <c r="G499" s="559"/>
      <c r="H499" s="559"/>
      <c r="I499" s="559"/>
      <c r="J499" s="559"/>
      <c r="K499" s="561">
        <f t="shared" si="32"/>
        <v>0</v>
      </c>
      <c r="L499" s="559"/>
      <c r="M499" s="559"/>
      <c r="N499" s="561">
        <f t="shared" si="33"/>
        <v>0</v>
      </c>
      <c r="O499" s="561">
        <f t="shared" si="34"/>
        <v>0</v>
      </c>
      <c r="P499" s="559"/>
      <c r="Q499" s="562">
        <f t="shared" si="35"/>
        <v>0</v>
      </c>
    </row>
    <row r="500" spans="1:17" s="563" customFormat="1" ht="20.25" customHeight="1" x14ac:dyDescent="0.2">
      <c r="A500" s="619" t="str">
        <f>'FN_priloga 1'!$B$1</f>
        <v>EKONOMSKA ŠOLA MURSKA SOBOTA, NORŠINSKA ULICA 13, 9000 MURSKA SOBOTA</v>
      </c>
      <c r="B500" s="616"/>
      <c r="C500" s="613"/>
      <c r="D500" s="559"/>
      <c r="E500" s="560"/>
      <c r="F500" s="559"/>
      <c r="G500" s="559"/>
      <c r="H500" s="559"/>
      <c r="I500" s="559"/>
      <c r="J500" s="559"/>
      <c r="K500" s="561">
        <f t="shared" si="32"/>
        <v>0</v>
      </c>
      <c r="L500" s="559"/>
      <c r="M500" s="559"/>
      <c r="N500" s="561">
        <f t="shared" si="33"/>
        <v>0</v>
      </c>
      <c r="O500" s="561">
        <f t="shared" si="34"/>
        <v>0</v>
      </c>
      <c r="P500" s="559"/>
      <c r="Q500" s="562">
        <f t="shared" si="35"/>
        <v>0</v>
      </c>
    </row>
    <row r="501" spans="1:17" s="563" customFormat="1" ht="20.25" customHeight="1" x14ac:dyDescent="0.2">
      <c r="A501" s="619" t="str">
        <f>'FN_priloga 1'!$B$1</f>
        <v>EKONOMSKA ŠOLA MURSKA SOBOTA, NORŠINSKA ULICA 13, 9000 MURSKA SOBOTA</v>
      </c>
      <c r="B501" s="616"/>
      <c r="C501" s="613"/>
      <c r="D501" s="559"/>
      <c r="E501" s="560"/>
      <c r="F501" s="559"/>
      <c r="G501" s="559"/>
      <c r="H501" s="559"/>
      <c r="I501" s="559"/>
      <c r="J501" s="559"/>
      <c r="K501" s="561">
        <f t="shared" si="32"/>
        <v>0</v>
      </c>
      <c r="L501" s="559"/>
      <c r="M501" s="559"/>
      <c r="N501" s="561">
        <f t="shared" si="33"/>
        <v>0</v>
      </c>
      <c r="O501" s="561">
        <f t="shared" si="34"/>
        <v>0</v>
      </c>
      <c r="P501" s="559"/>
      <c r="Q501" s="562">
        <f t="shared" si="35"/>
        <v>0</v>
      </c>
    </row>
    <row r="502" spans="1:17" s="563" customFormat="1" ht="20.25" customHeight="1" x14ac:dyDescent="0.2">
      <c r="A502" s="619" t="str">
        <f>'FN_priloga 1'!$B$1</f>
        <v>EKONOMSKA ŠOLA MURSKA SOBOTA, NORŠINSKA ULICA 13, 9000 MURSKA SOBOTA</v>
      </c>
      <c r="B502" s="616"/>
      <c r="C502" s="613"/>
      <c r="D502" s="559"/>
      <c r="E502" s="560"/>
      <c r="F502" s="559"/>
      <c r="G502" s="559"/>
      <c r="H502" s="559"/>
      <c r="I502" s="559"/>
      <c r="J502" s="559"/>
      <c r="K502" s="561">
        <f t="shared" si="32"/>
        <v>0</v>
      </c>
      <c r="L502" s="559"/>
      <c r="M502" s="559"/>
      <c r="N502" s="561">
        <f t="shared" si="33"/>
        <v>0</v>
      </c>
      <c r="O502" s="561">
        <f t="shared" si="34"/>
        <v>0</v>
      </c>
      <c r="P502" s="559"/>
      <c r="Q502" s="562">
        <f t="shared" si="35"/>
        <v>0</v>
      </c>
    </row>
    <row r="503" spans="1:17" s="563" customFormat="1" ht="20.25" customHeight="1" x14ac:dyDescent="0.2">
      <c r="A503" s="619" t="str">
        <f>'FN_priloga 1'!$B$1</f>
        <v>EKONOMSKA ŠOLA MURSKA SOBOTA, NORŠINSKA ULICA 13, 9000 MURSKA SOBOTA</v>
      </c>
      <c r="B503" s="616"/>
      <c r="C503" s="613"/>
      <c r="D503" s="559"/>
      <c r="E503" s="560"/>
      <c r="F503" s="559"/>
      <c r="G503" s="559"/>
      <c r="H503" s="559"/>
      <c r="I503" s="559"/>
      <c r="J503" s="559"/>
      <c r="K503" s="561">
        <f t="shared" si="32"/>
        <v>0</v>
      </c>
      <c r="L503" s="559"/>
      <c r="M503" s="559"/>
      <c r="N503" s="561">
        <f t="shared" si="33"/>
        <v>0</v>
      </c>
      <c r="O503" s="561">
        <f t="shared" si="34"/>
        <v>0</v>
      </c>
      <c r="P503" s="559"/>
      <c r="Q503" s="562">
        <f t="shared" si="35"/>
        <v>0</v>
      </c>
    </row>
    <row r="504" spans="1:17" s="563" customFormat="1" ht="20.25" customHeight="1" x14ac:dyDescent="0.2">
      <c r="A504" s="619" t="str">
        <f>'FN_priloga 1'!$B$1</f>
        <v>EKONOMSKA ŠOLA MURSKA SOBOTA, NORŠINSKA ULICA 13, 9000 MURSKA SOBOTA</v>
      </c>
      <c r="B504" s="616"/>
      <c r="C504" s="613"/>
      <c r="D504" s="559"/>
      <c r="E504" s="560"/>
      <c r="F504" s="559"/>
      <c r="G504" s="559"/>
      <c r="H504" s="559"/>
      <c r="I504" s="559"/>
      <c r="J504" s="559"/>
      <c r="K504" s="561">
        <f t="shared" si="32"/>
        <v>0</v>
      </c>
      <c r="L504" s="559"/>
      <c r="M504" s="559"/>
      <c r="N504" s="561">
        <f t="shared" si="33"/>
        <v>0</v>
      </c>
      <c r="O504" s="561">
        <f t="shared" si="34"/>
        <v>0</v>
      </c>
      <c r="P504" s="559"/>
      <c r="Q504" s="562">
        <f t="shared" si="35"/>
        <v>0</v>
      </c>
    </row>
    <row r="505" spans="1:17" s="563" customFormat="1" ht="20.25" customHeight="1" x14ac:dyDescent="0.2">
      <c r="A505" s="619" t="str">
        <f>'FN_priloga 1'!$B$1</f>
        <v>EKONOMSKA ŠOLA MURSKA SOBOTA, NORŠINSKA ULICA 13, 9000 MURSKA SOBOTA</v>
      </c>
      <c r="B505" s="616"/>
      <c r="C505" s="613"/>
      <c r="D505" s="559"/>
      <c r="E505" s="560"/>
      <c r="F505" s="559"/>
      <c r="G505" s="559"/>
      <c r="H505" s="559"/>
      <c r="I505" s="559"/>
      <c r="J505" s="559"/>
      <c r="K505" s="561">
        <f t="shared" si="32"/>
        <v>0</v>
      </c>
      <c r="L505" s="559"/>
      <c r="M505" s="559"/>
      <c r="N505" s="561">
        <f t="shared" si="33"/>
        <v>0</v>
      </c>
      <c r="O505" s="561">
        <f t="shared" si="34"/>
        <v>0</v>
      </c>
      <c r="P505" s="559"/>
      <c r="Q505" s="562">
        <f t="shared" si="35"/>
        <v>0</v>
      </c>
    </row>
    <row r="506" spans="1:17" s="563" customFormat="1" ht="20.25" customHeight="1" x14ac:dyDescent="0.2">
      <c r="A506" s="619" t="str">
        <f>'FN_priloga 1'!$B$1</f>
        <v>EKONOMSKA ŠOLA MURSKA SOBOTA, NORŠINSKA ULICA 13, 9000 MURSKA SOBOTA</v>
      </c>
      <c r="B506" s="616"/>
      <c r="C506" s="613"/>
      <c r="D506" s="559"/>
      <c r="E506" s="560"/>
      <c r="F506" s="559"/>
      <c r="G506" s="559"/>
      <c r="H506" s="559"/>
      <c r="I506" s="559"/>
      <c r="J506" s="559"/>
      <c r="K506" s="561">
        <f t="shared" si="32"/>
        <v>0</v>
      </c>
      <c r="L506" s="559"/>
      <c r="M506" s="559"/>
      <c r="N506" s="561">
        <f t="shared" si="33"/>
        <v>0</v>
      </c>
      <c r="O506" s="561">
        <f t="shared" si="34"/>
        <v>0</v>
      </c>
      <c r="P506" s="559"/>
      <c r="Q506" s="562">
        <f t="shared" si="35"/>
        <v>0</v>
      </c>
    </row>
    <row r="507" spans="1:17" s="563" customFormat="1" ht="20.25" customHeight="1" x14ac:dyDescent="0.2">
      <c r="A507" s="619" t="str">
        <f>'FN_priloga 1'!$B$1</f>
        <v>EKONOMSKA ŠOLA MURSKA SOBOTA, NORŠINSKA ULICA 13, 9000 MURSKA SOBOTA</v>
      </c>
      <c r="B507" s="616"/>
      <c r="C507" s="613"/>
      <c r="D507" s="559"/>
      <c r="E507" s="560"/>
      <c r="F507" s="559"/>
      <c r="G507" s="559"/>
      <c r="H507" s="559"/>
      <c r="I507" s="559"/>
      <c r="J507" s="559"/>
      <c r="K507" s="561">
        <f t="shared" si="32"/>
        <v>0</v>
      </c>
      <c r="L507" s="559"/>
      <c r="M507" s="559"/>
      <c r="N507" s="561">
        <f t="shared" si="33"/>
        <v>0</v>
      </c>
      <c r="O507" s="561">
        <f t="shared" si="34"/>
        <v>0</v>
      </c>
      <c r="P507" s="559"/>
      <c r="Q507" s="562">
        <f t="shared" si="35"/>
        <v>0</v>
      </c>
    </row>
    <row r="508" spans="1:17" s="563" customFormat="1" ht="20.25" customHeight="1" x14ac:dyDescent="0.2">
      <c r="A508" s="619" t="str">
        <f>'FN_priloga 1'!$B$1</f>
        <v>EKONOMSKA ŠOLA MURSKA SOBOTA, NORŠINSKA ULICA 13, 9000 MURSKA SOBOTA</v>
      </c>
      <c r="B508" s="616"/>
      <c r="C508" s="613"/>
      <c r="D508" s="559"/>
      <c r="E508" s="560"/>
      <c r="F508" s="559"/>
      <c r="G508" s="559"/>
      <c r="H508" s="559"/>
      <c r="I508" s="559"/>
      <c r="J508" s="559"/>
      <c r="K508" s="561">
        <f t="shared" si="32"/>
        <v>0</v>
      </c>
      <c r="L508" s="559"/>
      <c r="M508" s="559"/>
      <c r="N508" s="561">
        <f t="shared" si="33"/>
        <v>0</v>
      </c>
      <c r="O508" s="561">
        <f t="shared" si="34"/>
        <v>0</v>
      </c>
      <c r="P508" s="559"/>
      <c r="Q508" s="562">
        <f t="shared" si="35"/>
        <v>0</v>
      </c>
    </row>
    <row r="509" spans="1:17" s="563" customFormat="1" ht="20.25" customHeight="1" x14ac:dyDescent="0.2">
      <c r="A509" s="619" t="str">
        <f>'FN_priloga 1'!$B$1</f>
        <v>EKONOMSKA ŠOLA MURSKA SOBOTA, NORŠINSKA ULICA 13, 9000 MURSKA SOBOTA</v>
      </c>
      <c r="B509" s="616"/>
      <c r="C509" s="613"/>
      <c r="D509" s="559"/>
      <c r="E509" s="560"/>
      <c r="F509" s="559"/>
      <c r="G509" s="559"/>
      <c r="H509" s="559"/>
      <c r="I509" s="559"/>
      <c r="J509" s="559"/>
      <c r="K509" s="561">
        <f t="shared" si="32"/>
        <v>0</v>
      </c>
      <c r="L509" s="559"/>
      <c r="M509" s="559"/>
      <c r="N509" s="561">
        <f t="shared" si="33"/>
        <v>0</v>
      </c>
      <c r="O509" s="561">
        <f t="shared" si="34"/>
        <v>0</v>
      </c>
      <c r="P509" s="559"/>
      <c r="Q509" s="562">
        <f t="shared" si="35"/>
        <v>0</v>
      </c>
    </row>
    <row r="510" spans="1:17" s="563" customFormat="1" ht="20.25" customHeight="1" x14ac:dyDescent="0.2">
      <c r="A510" s="619" t="str">
        <f>'FN_priloga 1'!$B$1</f>
        <v>EKONOMSKA ŠOLA MURSKA SOBOTA, NORŠINSKA ULICA 13, 9000 MURSKA SOBOTA</v>
      </c>
      <c r="B510" s="616"/>
      <c r="C510" s="613"/>
      <c r="D510" s="559"/>
      <c r="E510" s="560"/>
      <c r="F510" s="559"/>
      <c r="G510" s="559"/>
      <c r="H510" s="559"/>
      <c r="I510" s="559"/>
      <c r="J510" s="559"/>
      <c r="K510" s="561">
        <f t="shared" si="32"/>
        <v>0</v>
      </c>
      <c r="L510" s="559"/>
      <c r="M510" s="559"/>
      <c r="N510" s="561">
        <f t="shared" si="33"/>
        <v>0</v>
      </c>
      <c r="O510" s="561">
        <f t="shared" si="34"/>
        <v>0</v>
      </c>
      <c r="P510" s="559"/>
      <c r="Q510" s="562">
        <f t="shared" si="35"/>
        <v>0</v>
      </c>
    </row>
    <row r="511" spans="1:17" s="563" customFormat="1" ht="20.25" customHeight="1" x14ac:dyDescent="0.2">
      <c r="A511" s="619" t="str">
        <f>'FN_priloga 1'!$B$1</f>
        <v>EKONOMSKA ŠOLA MURSKA SOBOTA, NORŠINSKA ULICA 13, 9000 MURSKA SOBOTA</v>
      </c>
      <c r="B511" s="616"/>
      <c r="C511" s="613"/>
      <c r="D511" s="559"/>
      <c r="E511" s="560"/>
      <c r="F511" s="559"/>
      <c r="G511" s="559"/>
      <c r="H511" s="559"/>
      <c r="I511" s="559"/>
      <c r="J511" s="559"/>
      <c r="K511" s="561">
        <f t="shared" si="32"/>
        <v>0</v>
      </c>
      <c r="L511" s="559"/>
      <c r="M511" s="559"/>
      <c r="N511" s="561">
        <f t="shared" si="33"/>
        <v>0</v>
      </c>
      <c r="O511" s="561">
        <f t="shared" si="34"/>
        <v>0</v>
      </c>
      <c r="P511" s="559"/>
      <c r="Q511" s="562">
        <f t="shared" si="35"/>
        <v>0</v>
      </c>
    </row>
    <row r="512" spans="1:17" s="563" customFormat="1" ht="20.25" customHeight="1" x14ac:dyDescent="0.2">
      <c r="A512" s="619" t="str">
        <f>'FN_priloga 1'!$B$1</f>
        <v>EKONOMSKA ŠOLA MURSKA SOBOTA, NORŠINSKA ULICA 13, 9000 MURSKA SOBOTA</v>
      </c>
      <c r="B512" s="616"/>
      <c r="C512" s="613"/>
      <c r="D512" s="559"/>
      <c r="E512" s="560"/>
      <c r="F512" s="559"/>
      <c r="G512" s="559"/>
      <c r="H512" s="559"/>
      <c r="I512" s="559"/>
      <c r="J512" s="559"/>
      <c r="K512" s="561">
        <f t="shared" si="32"/>
        <v>0</v>
      </c>
      <c r="L512" s="559"/>
      <c r="M512" s="559"/>
      <c r="N512" s="561">
        <f t="shared" si="33"/>
        <v>0</v>
      </c>
      <c r="O512" s="561">
        <f t="shared" si="34"/>
        <v>0</v>
      </c>
      <c r="P512" s="559"/>
      <c r="Q512" s="562">
        <f t="shared" si="35"/>
        <v>0</v>
      </c>
    </row>
    <row r="513" spans="1:17" s="563" customFormat="1" ht="20.25" customHeight="1" x14ac:dyDescent="0.2">
      <c r="A513" s="619" t="str">
        <f>'FN_priloga 1'!$B$1</f>
        <v>EKONOMSKA ŠOLA MURSKA SOBOTA, NORŠINSKA ULICA 13, 9000 MURSKA SOBOTA</v>
      </c>
      <c r="B513" s="616"/>
      <c r="C513" s="613"/>
      <c r="D513" s="559"/>
      <c r="E513" s="560"/>
      <c r="F513" s="559"/>
      <c r="G513" s="559"/>
      <c r="H513" s="559"/>
      <c r="I513" s="559"/>
      <c r="J513" s="559"/>
      <c r="K513" s="561">
        <f t="shared" si="32"/>
        <v>0</v>
      </c>
      <c r="L513" s="559"/>
      <c r="M513" s="559"/>
      <c r="N513" s="561">
        <f t="shared" si="33"/>
        <v>0</v>
      </c>
      <c r="O513" s="561">
        <f t="shared" si="34"/>
        <v>0</v>
      </c>
      <c r="P513" s="559"/>
      <c r="Q513" s="562">
        <f t="shared" si="35"/>
        <v>0</v>
      </c>
    </row>
    <row r="514" spans="1:17" s="563" customFormat="1" ht="20.25" customHeight="1" x14ac:dyDescent="0.2">
      <c r="A514" s="619" t="str">
        <f>'FN_priloga 1'!$B$1</f>
        <v>EKONOMSKA ŠOLA MURSKA SOBOTA, NORŠINSKA ULICA 13, 9000 MURSKA SOBOTA</v>
      </c>
      <c r="B514" s="616"/>
      <c r="C514" s="613"/>
      <c r="D514" s="559"/>
      <c r="E514" s="560"/>
      <c r="F514" s="559"/>
      <c r="G514" s="559"/>
      <c r="H514" s="559"/>
      <c r="I514" s="559"/>
      <c r="J514" s="559"/>
      <c r="K514" s="561">
        <f t="shared" si="32"/>
        <v>0</v>
      </c>
      <c r="L514" s="559"/>
      <c r="M514" s="559"/>
      <c r="N514" s="561">
        <f t="shared" si="33"/>
        <v>0</v>
      </c>
      <c r="O514" s="561">
        <f t="shared" si="34"/>
        <v>0</v>
      </c>
      <c r="P514" s="559"/>
      <c r="Q514" s="562">
        <f t="shared" si="35"/>
        <v>0</v>
      </c>
    </row>
    <row r="515" spans="1:17" s="563" customFormat="1" ht="20.25" customHeight="1" x14ac:dyDescent="0.2">
      <c r="A515" s="619" t="str">
        <f>'FN_priloga 1'!$B$1</f>
        <v>EKONOMSKA ŠOLA MURSKA SOBOTA, NORŠINSKA ULICA 13, 9000 MURSKA SOBOTA</v>
      </c>
      <c r="B515" s="616"/>
      <c r="C515" s="613"/>
      <c r="D515" s="559"/>
      <c r="E515" s="560"/>
      <c r="F515" s="559"/>
      <c r="G515" s="559"/>
      <c r="H515" s="559"/>
      <c r="I515" s="559"/>
      <c r="J515" s="559"/>
      <c r="K515" s="561">
        <f t="shared" si="32"/>
        <v>0</v>
      </c>
      <c r="L515" s="559"/>
      <c r="M515" s="559"/>
      <c r="N515" s="561">
        <f t="shared" si="33"/>
        <v>0</v>
      </c>
      <c r="O515" s="561">
        <f t="shared" si="34"/>
        <v>0</v>
      </c>
      <c r="P515" s="559"/>
      <c r="Q515" s="562">
        <f t="shared" si="35"/>
        <v>0</v>
      </c>
    </row>
    <row r="516" spans="1:17" s="563" customFormat="1" ht="20.25" customHeight="1" x14ac:dyDescent="0.2">
      <c r="A516" s="619" t="str">
        <f>'FN_priloga 1'!$B$1</f>
        <v>EKONOMSKA ŠOLA MURSKA SOBOTA, NORŠINSKA ULICA 13, 9000 MURSKA SOBOTA</v>
      </c>
      <c r="B516" s="616"/>
      <c r="C516" s="613"/>
      <c r="D516" s="559"/>
      <c r="E516" s="560"/>
      <c r="F516" s="559"/>
      <c r="G516" s="559"/>
      <c r="H516" s="559"/>
      <c r="I516" s="559"/>
      <c r="J516" s="559"/>
      <c r="K516" s="561">
        <f t="shared" si="32"/>
        <v>0</v>
      </c>
      <c r="L516" s="559"/>
      <c r="M516" s="559"/>
      <c r="N516" s="561">
        <f t="shared" si="33"/>
        <v>0</v>
      </c>
      <c r="O516" s="561">
        <f t="shared" si="34"/>
        <v>0</v>
      </c>
      <c r="P516" s="559"/>
      <c r="Q516" s="562">
        <f t="shared" si="35"/>
        <v>0</v>
      </c>
    </row>
    <row r="517" spans="1:17" s="563" customFormat="1" ht="20.25" customHeight="1" x14ac:dyDescent="0.2">
      <c r="A517" s="619" t="str">
        <f>'FN_priloga 1'!$B$1</f>
        <v>EKONOMSKA ŠOLA MURSKA SOBOTA, NORŠINSKA ULICA 13, 9000 MURSKA SOBOTA</v>
      </c>
      <c r="B517" s="616"/>
      <c r="C517" s="613"/>
      <c r="D517" s="559"/>
      <c r="E517" s="560"/>
      <c r="F517" s="559"/>
      <c r="G517" s="559"/>
      <c r="H517" s="559"/>
      <c r="I517" s="559"/>
      <c r="J517" s="559"/>
      <c r="K517" s="561">
        <f t="shared" si="32"/>
        <v>0</v>
      </c>
      <c r="L517" s="559"/>
      <c r="M517" s="559"/>
      <c r="N517" s="561">
        <f t="shared" si="33"/>
        <v>0</v>
      </c>
      <c r="O517" s="561">
        <f t="shared" si="34"/>
        <v>0</v>
      </c>
      <c r="P517" s="559"/>
      <c r="Q517" s="562">
        <f t="shared" si="35"/>
        <v>0</v>
      </c>
    </row>
    <row r="518" spans="1:17" s="563" customFormat="1" ht="20.25" customHeight="1" x14ac:dyDescent="0.2">
      <c r="A518" s="619" t="str">
        <f>'FN_priloga 1'!$B$1</f>
        <v>EKONOMSKA ŠOLA MURSKA SOBOTA, NORŠINSKA ULICA 13, 9000 MURSKA SOBOTA</v>
      </c>
      <c r="B518" s="616"/>
      <c r="C518" s="613"/>
      <c r="D518" s="559"/>
      <c r="E518" s="560"/>
      <c r="F518" s="559"/>
      <c r="G518" s="559"/>
      <c r="H518" s="559"/>
      <c r="I518" s="559"/>
      <c r="J518" s="559"/>
      <c r="K518" s="561">
        <f t="shared" si="32"/>
        <v>0</v>
      </c>
      <c r="L518" s="559"/>
      <c r="M518" s="559"/>
      <c r="N518" s="561">
        <f t="shared" si="33"/>
        <v>0</v>
      </c>
      <c r="O518" s="561">
        <f t="shared" si="34"/>
        <v>0</v>
      </c>
      <c r="P518" s="559"/>
      <c r="Q518" s="562">
        <f t="shared" si="35"/>
        <v>0</v>
      </c>
    </row>
    <row r="519" spans="1:17" s="563" customFormat="1" ht="20.25" customHeight="1" x14ac:dyDescent="0.2">
      <c r="A519" s="619" t="str">
        <f>'FN_priloga 1'!$B$1</f>
        <v>EKONOMSKA ŠOLA MURSKA SOBOTA, NORŠINSKA ULICA 13, 9000 MURSKA SOBOTA</v>
      </c>
      <c r="B519" s="616"/>
      <c r="C519" s="613"/>
      <c r="D519" s="559"/>
      <c r="E519" s="560"/>
      <c r="F519" s="559"/>
      <c r="G519" s="559"/>
      <c r="H519" s="559"/>
      <c r="I519" s="559"/>
      <c r="J519" s="559"/>
      <c r="K519" s="561">
        <f t="shared" si="32"/>
        <v>0</v>
      </c>
      <c r="L519" s="559"/>
      <c r="M519" s="559"/>
      <c r="N519" s="561">
        <f t="shared" si="33"/>
        <v>0</v>
      </c>
      <c r="O519" s="561">
        <f t="shared" si="34"/>
        <v>0</v>
      </c>
      <c r="P519" s="559"/>
      <c r="Q519" s="562">
        <f t="shared" si="35"/>
        <v>0</v>
      </c>
    </row>
    <row r="520" spans="1:17" s="563" customFormat="1" ht="20.25" customHeight="1" x14ac:dyDescent="0.2">
      <c r="A520" s="619" t="str">
        <f>'FN_priloga 1'!$B$1</f>
        <v>EKONOMSKA ŠOLA MURSKA SOBOTA, NORŠINSKA ULICA 13, 9000 MURSKA SOBOTA</v>
      </c>
      <c r="B520" s="616"/>
      <c r="C520" s="613"/>
      <c r="D520" s="559"/>
      <c r="E520" s="560"/>
      <c r="F520" s="559"/>
      <c r="G520" s="559"/>
      <c r="H520" s="559"/>
      <c r="I520" s="559"/>
      <c r="J520" s="559"/>
      <c r="K520" s="561">
        <f t="shared" si="32"/>
        <v>0</v>
      </c>
      <c r="L520" s="559"/>
      <c r="M520" s="559"/>
      <c r="N520" s="561">
        <f t="shared" si="33"/>
        <v>0</v>
      </c>
      <c r="O520" s="561">
        <f t="shared" si="34"/>
        <v>0</v>
      </c>
      <c r="P520" s="559"/>
      <c r="Q520" s="562">
        <f t="shared" si="35"/>
        <v>0</v>
      </c>
    </row>
    <row r="521" spans="1:17" s="563" customFormat="1" ht="20.25" customHeight="1" x14ac:dyDescent="0.2">
      <c r="A521" s="619" t="str">
        <f>'FN_priloga 1'!$B$1</f>
        <v>EKONOMSKA ŠOLA MURSKA SOBOTA, NORŠINSKA ULICA 13, 9000 MURSKA SOBOTA</v>
      </c>
      <c r="B521" s="616"/>
      <c r="C521" s="613"/>
      <c r="D521" s="559"/>
      <c r="E521" s="560"/>
      <c r="F521" s="559"/>
      <c r="G521" s="559"/>
      <c r="H521" s="559"/>
      <c r="I521" s="559"/>
      <c r="J521" s="559"/>
      <c r="K521" s="561">
        <f t="shared" si="32"/>
        <v>0</v>
      </c>
      <c r="L521" s="559"/>
      <c r="M521" s="559"/>
      <c r="N521" s="561">
        <f t="shared" si="33"/>
        <v>0</v>
      </c>
      <c r="O521" s="561">
        <f t="shared" si="34"/>
        <v>0</v>
      </c>
      <c r="P521" s="559"/>
      <c r="Q521" s="562">
        <f t="shared" si="35"/>
        <v>0</v>
      </c>
    </row>
    <row r="522" spans="1:17" s="563" customFormat="1" ht="20.25" customHeight="1" x14ac:dyDescent="0.2">
      <c r="A522" s="619" t="str">
        <f>'FN_priloga 1'!$B$1</f>
        <v>EKONOMSKA ŠOLA MURSKA SOBOTA, NORŠINSKA ULICA 13, 9000 MURSKA SOBOTA</v>
      </c>
      <c r="B522" s="616"/>
      <c r="C522" s="613"/>
      <c r="D522" s="559"/>
      <c r="E522" s="560"/>
      <c r="F522" s="559"/>
      <c r="G522" s="559"/>
      <c r="H522" s="559"/>
      <c r="I522" s="559"/>
      <c r="J522" s="559"/>
      <c r="K522" s="561">
        <f t="shared" ref="K522:K585" si="36">SUM(H522:J522)</f>
        <v>0</v>
      </c>
      <c r="L522" s="559"/>
      <c r="M522" s="559"/>
      <c r="N522" s="561">
        <f t="shared" ref="N522:N585" si="37">SUM(L522:M522)</f>
        <v>0</v>
      </c>
      <c r="O522" s="561">
        <f t="shared" ref="O522:O585" si="38">G522+K522+N522</f>
        <v>0</v>
      </c>
      <c r="P522" s="559"/>
      <c r="Q522" s="562">
        <f t="shared" ref="Q522:Q585" si="39">O522+P522</f>
        <v>0</v>
      </c>
    </row>
    <row r="523" spans="1:17" s="563" customFormat="1" ht="20.25" customHeight="1" x14ac:dyDescent="0.2">
      <c r="A523" s="619" t="str">
        <f>'FN_priloga 1'!$B$1</f>
        <v>EKONOMSKA ŠOLA MURSKA SOBOTA, NORŠINSKA ULICA 13, 9000 MURSKA SOBOTA</v>
      </c>
      <c r="B523" s="616"/>
      <c r="C523" s="613"/>
      <c r="D523" s="559"/>
      <c r="E523" s="560"/>
      <c r="F523" s="559"/>
      <c r="G523" s="559"/>
      <c r="H523" s="559"/>
      <c r="I523" s="559"/>
      <c r="J523" s="559"/>
      <c r="K523" s="561">
        <f t="shared" si="36"/>
        <v>0</v>
      </c>
      <c r="L523" s="559"/>
      <c r="M523" s="559"/>
      <c r="N523" s="561">
        <f t="shared" si="37"/>
        <v>0</v>
      </c>
      <c r="O523" s="561">
        <f t="shared" si="38"/>
        <v>0</v>
      </c>
      <c r="P523" s="559"/>
      <c r="Q523" s="562">
        <f t="shared" si="39"/>
        <v>0</v>
      </c>
    </row>
    <row r="524" spans="1:17" s="563" customFormat="1" ht="20.25" customHeight="1" x14ac:dyDescent="0.2">
      <c r="A524" s="619" t="str">
        <f>'FN_priloga 1'!$B$1</f>
        <v>EKONOMSKA ŠOLA MURSKA SOBOTA, NORŠINSKA ULICA 13, 9000 MURSKA SOBOTA</v>
      </c>
      <c r="B524" s="616"/>
      <c r="C524" s="613"/>
      <c r="D524" s="559"/>
      <c r="E524" s="560"/>
      <c r="F524" s="559"/>
      <c r="G524" s="559"/>
      <c r="H524" s="559"/>
      <c r="I524" s="559"/>
      <c r="J524" s="559"/>
      <c r="K524" s="561">
        <f t="shared" si="36"/>
        <v>0</v>
      </c>
      <c r="L524" s="559"/>
      <c r="M524" s="559"/>
      <c r="N524" s="561">
        <f t="shared" si="37"/>
        <v>0</v>
      </c>
      <c r="O524" s="561">
        <f t="shared" si="38"/>
        <v>0</v>
      </c>
      <c r="P524" s="559"/>
      <c r="Q524" s="562">
        <f t="shared" si="39"/>
        <v>0</v>
      </c>
    </row>
    <row r="525" spans="1:17" s="563" customFormat="1" ht="20.25" customHeight="1" x14ac:dyDescent="0.2">
      <c r="A525" s="619" t="str">
        <f>'FN_priloga 1'!$B$1</f>
        <v>EKONOMSKA ŠOLA MURSKA SOBOTA, NORŠINSKA ULICA 13, 9000 MURSKA SOBOTA</v>
      </c>
      <c r="B525" s="616"/>
      <c r="C525" s="613"/>
      <c r="D525" s="559"/>
      <c r="E525" s="560"/>
      <c r="F525" s="559"/>
      <c r="G525" s="559"/>
      <c r="H525" s="559"/>
      <c r="I525" s="559"/>
      <c r="J525" s="559"/>
      <c r="K525" s="561">
        <f t="shared" si="36"/>
        <v>0</v>
      </c>
      <c r="L525" s="559"/>
      <c r="M525" s="559"/>
      <c r="N525" s="561">
        <f t="shared" si="37"/>
        <v>0</v>
      </c>
      <c r="O525" s="561">
        <f t="shared" si="38"/>
        <v>0</v>
      </c>
      <c r="P525" s="559"/>
      <c r="Q525" s="562">
        <f t="shared" si="39"/>
        <v>0</v>
      </c>
    </row>
    <row r="526" spans="1:17" s="563" customFormat="1" ht="20.25" customHeight="1" x14ac:dyDescent="0.2">
      <c r="A526" s="619" t="str">
        <f>'FN_priloga 1'!$B$1</f>
        <v>EKONOMSKA ŠOLA MURSKA SOBOTA, NORŠINSKA ULICA 13, 9000 MURSKA SOBOTA</v>
      </c>
      <c r="B526" s="616"/>
      <c r="C526" s="613"/>
      <c r="D526" s="559"/>
      <c r="E526" s="560"/>
      <c r="F526" s="559"/>
      <c r="G526" s="559"/>
      <c r="H526" s="559"/>
      <c r="I526" s="559"/>
      <c r="J526" s="559"/>
      <c r="K526" s="561">
        <f t="shared" si="36"/>
        <v>0</v>
      </c>
      <c r="L526" s="559"/>
      <c r="M526" s="559"/>
      <c r="N526" s="561">
        <f t="shared" si="37"/>
        <v>0</v>
      </c>
      <c r="O526" s="561">
        <f t="shared" si="38"/>
        <v>0</v>
      </c>
      <c r="P526" s="559"/>
      <c r="Q526" s="562">
        <f t="shared" si="39"/>
        <v>0</v>
      </c>
    </row>
    <row r="527" spans="1:17" s="563" customFormat="1" ht="20.25" customHeight="1" x14ac:dyDescent="0.2">
      <c r="A527" s="619" t="str">
        <f>'FN_priloga 1'!$B$1</f>
        <v>EKONOMSKA ŠOLA MURSKA SOBOTA, NORŠINSKA ULICA 13, 9000 MURSKA SOBOTA</v>
      </c>
      <c r="B527" s="616"/>
      <c r="C527" s="613"/>
      <c r="D527" s="559"/>
      <c r="E527" s="560"/>
      <c r="F527" s="559"/>
      <c r="G527" s="559"/>
      <c r="H527" s="559"/>
      <c r="I527" s="559"/>
      <c r="J527" s="559"/>
      <c r="K527" s="561">
        <f t="shared" si="36"/>
        <v>0</v>
      </c>
      <c r="L527" s="559"/>
      <c r="M527" s="559"/>
      <c r="N527" s="561">
        <f t="shared" si="37"/>
        <v>0</v>
      </c>
      <c r="O527" s="561">
        <f t="shared" si="38"/>
        <v>0</v>
      </c>
      <c r="P527" s="559"/>
      <c r="Q527" s="562">
        <f t="shared" si="39"/>
        <v>0</v>
      </c>
    </row>
    <row r="528" spans="1:17" s="563" customFormat="1" ht="20.25" customHeight="1" x14ac:dyDescent="0.2">
      <c r="A528" s="619" t="str">
        <f>'FN_priloga 1'!$B$1</f>
        <v>EKONOMSKA ŠOLA MURSKA SOBOTA, NORŠINSKA ULICA 13, 9000 MURSKA SOBOTA</v>
      </c>
      <c r="B528" s="616"/>
      <c r="C528" s="613"/>
      <c r="D528" s="559"/>
      <c r="E528" s="560"/>
      <c r="F528" s="559"/>
      <c r="G528" s="559"/>
      <c r="H528" s="559"/>
      <c r="I528" s="559"/>
      <c r="J528" s="559"/>
      <c r="K528" s="561">
        <f t="shared" si="36"/>
        <v>0</v>
      </c>
      <c r="L528" s="559"/>
      <c r="M528" s="559"/>
      <c r="N528" s="561">
        <f t="shared" si="37"/>
        <v>0</v>
      </c>
      <c r="O528" s="561">
        <f t="shared" si="38"/>
        <v>0</v>
      </c>
      <c r="P528" s="559"/>
      <c r="Q528" s="562">
        <f t="shared" si="39"/>
        <v>0</v>
      </c>
    </row>
    <row r="529" spans="1:17" s="563" customFormat="1" ht="20.25" customHeight="1" x14ac:dyDescent="0.2">
      <c r="A529" s="619" t="str">
        <f>'FN_priloga 1'!$B$1</f>
        <v>EKONOMSKA ŠOLA MURSKA SOBOTA, NORŠINSKA ULICA 13, 9000 MURSKA SOBOTA</v>
      </c>
      <c r="B529" s="616"/>
      <c r="C529" s="613"/>
      <c r="D529" s="559"/>
      <c r="E529" s="560"/>
      <c r="F529" s="559"/>
      <c r="G529" s="559"/>
      <c r="H529" s="559"/>
      <c r="I529" s="559"/>
      <c r="J529" s="559"/>
      <c r="K529" s="561">
        <f t="shared" si="36"/>
        <v>0</v>
      </c>
      <c r="L529" s="559"/>
      <c r="M529" s="559"/>
      <c r="N529" s="561">
        <f t="shared" si="37"/>
        <v>0</v>
      </c>
      <c r="O529" s="561">
        <f t="shared" si="38"/>
        <v>0</v>
      </c>
      <c r="P529" s="559"/>
      <c r="Q529" s="562">
        <f t="shared" si="39"/>
        <v>0</v>
      </c>
    </row>
    <row r="530" spans="1:17" s="563" customFormat="1" ht="20.25" customHeight="1" x14ac:dyDescent="0.2">
      <c r="A530" s="619" t="str">
        <f>'FN_priloga 1'!$B$1</f>
        <v>EKONOMSKA ŠOLA MURSKA SOBOTA, NORŠINSKA ULICA 13, 9000 MURSKA SOBOTA</v>
      </c>
      <c r="B530" s="616"/>
      <c r="C530" s="613"/>
      <c r="D530" s="559"/>
      <c r="E530" s="560"/>
      <c r="F530" s="559"/>
      <c r="G530" s="559"/>
      <c r="H530" s="559"/>
      <c r="I530" s="559"/>
      <c r="J530" s="559"/>
      <c r="K530" s="561">
        <f t="shared" si="36"/>
        <v>0</v>
      </c>
      <c r="L530" s="559"/>
      <c r="M530" s="559"/>
      <c r="N530" s="561">
        <f t="shared" si="37"/>
        <v>0</v>
      </c>
      <c r="O530" s="561">
        <f t="shared" si="38"/>
        <v>0</v>
      </c>
      <c r="P530" s="559"/>
      <c r="Q530" s="562">
        <f t="shared" si="39"/>
        <v>0</v>
      </c>
    </row>
    <row r="531" spans="1:17" s="563" customFormat="1" ht="20.25" customHeight="1" x14ac:dyDescent="0.2">
      <c r="A531" s="619" t="str">
        <f>'FN_priloga 1'!$B$1</f>
        <v>EKONOMSKA ŠOLA MURSKA SOBOTA, NORŠINSKA ULICA 13, 9000 MURSKA SOBOTA</v>
      </c>
      <c r="B531" s="616"/>
      <c r="C531" s="613"/>
      <c r="D531" s="559"/>
      <c r="E531" s="560"/>
      <c r="F531" s="559"/>
      <c r="G531" s="559"/>
      <c r="H531" s="559"/>
      <c r="I531" s="559"/>
      <c r="J531" s="559"/>
      <c r="K531" s="561">
        <f t="shared" si="36"/>
        <v>0</v>
      </c>
      <c r="L531" s="559"/>
      <c r="M531" s="559"/>
      <c r="N531" s="561">
        <f t="shared" si="37"/>
        <v>0</v>
      </c>
      <c r="O531" s="561">
        <f t="shared" si="38"/>
        <v>0</v>
      </c>
      <c r="P531" s="559"/>
      <c r="Q531" s="562">
        <f t="shared" si="39"/>
        <v>0</v>
      </c>
    </row>
    <row r="532" spans="1:17" s="563" customFormat="1" ht="20.25" customHeight="1" x14ac:dyDescent="0.2">
      <c r="A532" s="619" t="str">
        <f>'FN_priloga 1'!$B$1</f>
        <v>EKONOMSKA ŠOLA MURSKA SOBOTA, NORŠINSKA ULICA 13, 9000 MURSKA SOBOTA</v>
      </c>
      <c r="B532" s="616"/>
      <c r="C532" s="613"/>
      <c r="D532" s="559"/>
      <c r="E532" s="560"/>
      <c r="F532" s="559"/>
      <c r="G532" s="559"/>
      <c r="H532" s="559"/>
      <c r="I532" s="559"/>
      <c r="J532" s="559"/>
      <c r="K532" s="561">
        <f t="shared" si="36"/>
        <v>0</v>
      </c>
      <c r="L532" s="559"/>
      <c r="M532" s="559"/>
      <c r="N532" s="561">
        <f t="shared" si="37"/>
        <v>0</v>
      </c>
      <c r="O532" s="561">
        <f t="shared" si="38"/>
        <v>0</v>
      </c>
      <c r="P532" s="559"/>
      <c r="Q532" s="562">
        <f t="shared" si="39"/>
        <v>0</v>
      </c>
    </row>
    <row r="533" spans="1:17" s="563" customFormat="1" ht="20.25" customHeight="1" x14ac:dyDescent="0.2">
      <c r="A533" s="619" t="str">
        <f>'FN_priloga 1'!$B$1</f>
        <v>EKONOMSKA ŠOLA MURSKA SOBOTA, NORŠINSKA ULICA 13, 9000 MURSKA SOBOTA</v>
      </c>
      <c r="B533" s="616"/>
      <c r="C533" s="613"/>
      <c r="D533" s="559"/>
      <c r="E533" s="560"/>
      <c r="F533" s="559"/>
      <c r="G533" s="559"/>
      <c r="H533" s="559"/>
      <c r="I533" s="559"/>
      <c r="J533" s="559"/>
      <c r="K533" s="561">
        <f t="shared" si="36"/>
        <v>0</v>
      </c>
      <c r="L533" s="559"/>
      <c r="M533" s="559"/>
      <c r="N533" s="561">
        <f t="shared" si="37"/>
        <v>0</v>
      </c>
      <c r="O533" s="561">
        <f t="shared" si="38"/>
        <v>0</v>
      </c>
      <c r="P533" s="559"/>
      <c r="Q533" s="562">
        <f t="shared" si="39"/>
        <v>0</v>
      </c>
    </row>
    <row r="534" spans="1:17" s="563" customFormat="1" ht="20.25" customHeight="1" x14ac:dyDescent="0.2">
      <c r="A534" s="619" t="str">
        <f>'FN_priloga 1'!$B$1</f>
        <v>EKONOMSKA ŠOLA MURSKA SOBOTA, NORŠINSKA ULICA 13, 9000 MURSKA SOBOTA</v>
      </c>
      <c r="B534" s="616"/>
      <c r="C534" s="613"/>
      <c r="D534" s="559"/>
      <c r="E534" s="560"/>
      <c r="F534" s="559"/>
      <c r="G534" s="559"/>
      <c r="H534" s="559"/>
      <c r="I534" s="559"/>
      <c r="J534" s="559"/>
      <c r="K534" s="561">
        <f t="shared" si="36"/>
        <v>0</v>
      </c>
      <c r="L534" s="559"/>
      <c r="M534" s="559"/>
      <c r="N534" s="561">
        <f t="shared" si="37"/>
        <v>0</v>
      </c>
      <c r="O534" s="561">
        <f t="shared" si="38"/>
        <v>0</v>
      </c>
      <c r="P534" s="559"/>
      <c r="Q534" s="562">
        <f t="shared" si="39"/>
        <v>0</v>
      </c>
    </row>
    <row r="535" spans="1:17" s="563" customFormat="1" ht="20.25" customHeight="1" x14ac:dyDescent="0.2">
      <c r="A535" s="619" t="str">
        <f>'FN_priloga 1'!$B$1</f>
        <v>EKONOMSKA ŠOLA MURSKA SOBOTA, NORŠINSKA ULICA 13, 9000 MURSKA SOBOTA</v>
      </c>
      <c r="B535" s="616"/>
      <c r="C535" s="613"/>
      <c r="D535" s="559"/>
      <c r="E535" s="560"/>
      <c r="F535" s="559"/>
      <c r="G535" s="559"/>
      <c r="H535" s="559"/>
      <c r="I535" s="559"/>
      <c r="J535" s="559"/>
      <c r="K535" s="561">
        <f t="shared" si="36"/>
        <v>0</v>
      </c>
      <c r="L535" s="559"/>
      <c r="M535" s="559"/>
      <c r="N535" s="561">
        <f t="shared" si="37"/>
        <v>0</v>
      </c>
      <c r="O535" s="561">
        <f t="shared" si="38"/>
        <v>0</v>
      </c>
      <c r="P535" s="559"/>
      <c r="Q535" s="562">
        <f t="shared" si="39"/>
        <v>0</v>
      </c>
    </row>
    <row r="536" spans="1:17" s="563" customFormat="1" ht="20.25" customHeight="1" x14ac:dyDescent="0.2">
      <c r="A536" s="619" t="str">
        <f>'FN_priloga 1'!$B$1</f>
        <v>EKONOMSKA ŠOLA MURSKA SOBOTA, NORŠINSKA ULICA 13, 9000 MURSKA SOBOTA</v>
      </c>
      <c r="B536" s="616"/>
      <c r="C536" s="613"/>
      <c r="D536" s="559"/>
      <c r="E536" s="560"/>
      <c r="F536" s="559"/>
      <c r="G536" s="559"/>
      <c r="H536" s="559"/>
      <c r="I536" s="559"/>
      <c r="J536" s="559"/>
      <c r="K536" s="561">
        <f t="shared" si="36"/>
        <v>0</v>
      </c>
      <c r="L536" s="559"/>
      <c r="M536" s="559"/>
      <c r="N536" s="561">
        <f t="shared" si="37"/>
        <v>0</v>
      </c>
      <c r="O536" s="561">
        <f t="shared" si="38"/>
        <v>0</v>
      </c>
      <c r="P536" s="559"/>
      <c r="Q536" s="562">
        <f t="shared" si="39"/>
        <v>0</v>
      </c>
    </row>
    <row r="537" spans="1:17" s="563" customFormat="1" ht="20.25" customHeight="1" x14ac:dyDescent="0.2">
      <c r="A537" s="619" t="str">
        <f>'FN_priloga 1'!$B$1</f>
        <v>EKONOMSKA ŠOLA MURSKA SOBOTA, NORŠINSKA ULICA 13, 9000 MURSKA SOBOTA</v>
      </c>
      <c r="B537" s="616"/>
      <c r="C537" s="613"/>
      <c r="D537" s="559"/>
      <c r="E537" s="560"/>
      <c r="F537" s="559"/>
      <c r="G537" s="559"/>
      <c r="H537" s="559"/>
      <c r="I537" s="559"/>
      <c r="J537" s="559"/>
      <c r="K537" s="561">
        <f t="shared" si="36"/>
        <v>0</v>
      </c>
      <c r="L537" s="559"/>
      <c r="M537" s="559"/>
      <c r="N537" s="561">
        <f t="shared" si="37"/>
        <v>0</v>
      </c>
      <c r="O537" s="561">
        <f t="shared" si="38"/>
        <v>0</v>
      </c>
      <c r="P537" s="559"/>
      <c r="Q537" s="562">
        <f t="shared" si="39"/>
        <v>0</v>
      </c>
    </row>
    <row r="538" spans="1:17" s="563" customFormat="1" ht="20.25" customHeight="1" x14ac:dyDescent="0.2">
      <c r="A538" s="619" t="str">
        <f>'FN_priloga 1'!$B$1</f>
        <v>EKONOMSKA ŠOLA MURSKA SOBOTA, NORŠINSKA ULICA 13, 9000 MURSKA SOBOTA</v>
      </c>
      <c r="B538" s="616"/>
      <c r="C538" s="613"/>
      <c r="D538" s="559"/>
      <c r="E538" s="560"/>
      <c r="F538" s="559"/>
      <c r="G538" s="559"/>
      <c r="H538" s="559"/>
      <c r="I538" s="559"/>
      <c r="J538" s="559"/>
      <c r="K538" s="561">
        <f t="shared" si="36"/>
        <v>0</v>
      </c>
      <c r="L538" s="559"/>
      <c r="M538" s="559"/>
      <c r="N538" s="561">
        <f t="shared" si="37"/>
        <v>0</v>
      </c>
      <c r="O538" s="561">
        <f t="shared" si="38"/>
        <v>0</v>
      </c>
      <c r="P538" s="559"/>
      <c r="Q538" s="562">
        <f t="shared" si="39"/>
        <v>0</v>
      </c>
    </row>
    <row r="539" spans="1:17" s="563" customFormat="1" ht="20.25" customHeight="1" x14ac:dyDescent="0.2">
      <c r="A539" s="619" t="str">
        <f>'FN_priloga 1'!$B$1</f>
        <v>EKONOMSKA ŠOLA MURSKA SOBOTA, NORŠINSKA ULICA 13, 9000 MURSKA SOBOTA</v>
      </c>
      <c r="B539" s="616"/>
      <c r="C539" s="613"/>
      <c r="D539" s="559"/>
      <c r="E539" s="560"/>
      <c r="F539" s="559"/>
      <c r="G539" s="559"/>
      <c r="H539" s="559"/>
      <c r="I539" s="559"/>
      <c r="J539" s="559"/>
      <c r="K539" s="561">
        <f t="shared" si="36"/>
        <v>0</v>
      </c>
      <c r="L539" s="559"/>
      <c r="M539" s="559"/>
      <c r="N539" s="561">
        <f t="shared" si="37"/>
        <v>0</v>
      </c>
      <c r="O539" s="561">
        <f t="shared" si="38"/>
        <v>0</v>
      </c>
      <c r="P539" s="559"/>
      <c r="Q539" s="562">
        <f t="shared" si="39"/>
        <v>0</v>
      </c>
    </row>
    <row r="540" spans="1:17" s="563" customFormat="1" ht="20.25" customHeight="1" x14ac:dyDescent="0.2">
      <c r="A540" s="619" t="str">
        <f>'FN_priloga 1'!$B$1</f>
        <v>EKONOMSKA ŠOLA MURSKA SOBOTA, NORŠINSKA ULICA 13, 9000 MURSKA SOBOTA</v>
      </c>
      <c r="B540" s="616"/>
      <c r="C540" s="613"/>
      <c r="D540" s="559"/>
      <c r="E540" s="560"/>
      <c r="F540" s="559"/>
      <c r="G540" s="559"/>
      <c r="H540" s="559"/>
      <c r="I540" s="559"/>
      <c r="J540" s="559"/>
      <c r="K540" s="561">
        <f t="shared" si="36"/>
        <v>0</v>
      </c>
      <c r="L540" s="559"/>
      <c r="M540" s="559"/>
      <c r="N540" s="561">
        <f t="shared" si="37"/>
        <v>0</v>
      </c>
      <c r="O540" s="561">
        <f t="shared" si="38"/>
        <v>0</v>
      </c>
      <c r="P540" s="559"/>
      <c r="Q540" s="562">
        <f t="shared" si="39"/>
        <v>0</v>
      </c>
    </row>
    <row r="541" spans="1:17" s="563" customFormat="1" ht="20.25" customHeight="1" x14ac:dyDescent="0.2">
      <c r="A541" s="619" t="str">
        <f>'FN_priloga 1'!$B$1</f>
        <v>EKONOMSKA ŠOLA MURSKA SOBOTA, NORŠINSKA ULICA 13, 9000 MURSKA SOBOTA</v>
      </c>
      <c r="B541" s="616"/>
      <c r="C541" s="613"/>
      <c r="D541" s="559"/>
      <c r="E541" s="560"/>
      <c r="F541" s="559"/>
      <c r="G541" s="559"/>
      <c r="H541" s="559"/>
      <c r="I541" s="559"/>
      <c r="J541" s="559"/>
      <c r="K541" s="561">
        <f t="shared" si="36"/>
        <v>0</v>
      </c>
      <c r="L541" s="559"/>
      <c r="M541" s="559"/>
      <c r="N541" s="561">
        <f t="shared" si="37"/>
        <v>0</v>
      </c>
      <c r="O541" s="561">
        <f t="shared" si="38"/>
        <v>0</v>
      </c>
      <c r="P541" s="559"/>
      <c r="Q541" s="562">
        <f t="shared" si="39"/>
        <v>0</v>
      </c>
    </row>
    <row r="542" spans="1:17" s="563" customFormat="1" ht="20.25" customHeight="1" x14ac:dyDescent="0.2">
      <c r="A542" s="619" t="str">
        <f>'FN_priloga 1'!$B$1</f>
        <v>EKONOMSKA ŠOLA MURSKA SOBOTA, NORŠINSKA ULICA 13, 9000 MURSKA SOBOTA</v>
      </c>
      <c r="B542" s="616"/>
      <c r="C542" s="613"/>
      <c r="D542" s="559"/>
      <c r="E542" s="560"/>
      <c r="F542" s="559"/>
      <c r="G542" s="559"/>
      <c r="H542" s="559"/>
      <c r="I542" s="559"/>
      <c r="J542" s="559"/>
      <c r="K542" s="561">
        <f t="shared" si="36"/>
        <v>0</v>
      </c>
      <c r="L542" s="559"/>
      <c r="M542" s="559"/>
      <c r="N542" s="561">
        <f t="shared" si="37"/>
        <v>0</v>
      </c>
      <c r="O542" s="561">
        <f t="shared" si="38"/>
        <v>0</v>
      </c>
      <c r="P542" s="559"/>
      <c r="Q542" s="562">
        <f t="shared" si="39"/>
        <v>0</v>
      </c>
    </row>
    <row r="543" spans="1:17" s="563" customFormat="1" ht="20.25" customHeight="1" x14ac:dyDescent="0.2">
      <c r="A543" s="619" t="str">
        <f>'FN_priloga 1'!$B$1</f>
        <v>EKONOMSKA ŠOLA MURSKA SOBOTA, NORŠINSKA ULICA 13, 9000 MURSKA SOBOTA</v>
      </c>
      <c r="B543" s="616"/>
      <c r="C543" s="613"/>
      <c r="D543" s="559"/>
      <c r="E543" s="560"/>
      <c r="F543" s="559"/>
      <c r="G543" s="559"/>
      <c r="H543" s="559"/>
      <c r="I543" s="559"/>
      <c r="J543" s="559"/>
      <c r="K543" s="561">
        <f t="shared" si="36"/>
        <v>0</v>
      </c>
      <c r="L543" s="559"/>
      <c r="M543" s="559"/>
      <c r="N543" s="561">
        <f t="shared" si="37"/>
        <v>0</v>
      </c>
      <c r="O543" s="561">
        <f t="shared" si="38"/>
        <v>0</v>
      </c>
      <c r="P543" s="559"/>
      <c r="Q543" s="562">
        <f t="shared" si="39"/>
        <v>0</v>
      </c>
    </row>
    <row r="544" spans="1:17" s="563" customFormat="1" ht="20.25" customHeight="1" x14ac:dyDescent="0.2">
      <c r="A544" s="619" t="str">
        <f>'FN_priloga 1'!$B$1</f>
        <v>EKONOMSKA ŠOLA MURSKA SOBOTA, NORŠINSKA ULICA 13, 9000 MURSKA SOBOTA</v>
      </c>
      <c r="B544" s="616"/>
      <c r="C544" s="613"/>
      <c r="D544" s="559"/>
      <c r="E544" s="560"/>
      <c r="F544" s="559"/>
      <c r="G544" s="559"/>
      <c r="H544" s="559"/>
      <c r="I544" s="559"/>
      <c r="J544" s="559"/>
      <c r="K544" s="561">
        <f t="shared" si="36"/>
        <v>0</v>
      </c>
      <c r="L544" s="559"/>
      <c r="M544" s="559"/>
      <c r="N544" s="561">
        <f t="shared" si="37"/>
        <v>0</v>
      </c>
      <c r="O544" s="561">
        <f t="shared" si="38"/>
        <v>0</v>
      </c>
      <c r="P544" s="559"/>
      <c r="Q544" s="562">
        <f t="shared" si="39"/>
        <v>0</v>
      </c>
    </row>
    <row r="545" spans="1:17" s="563" customFormat="1" ht="20.25" customHeight="1" x14ac:dyDescent="0.2">
      <c r="A545" s="619" t="str">
        <f>'FN_priloga 1'!$B$1</f>
        <v>EKONOMSKA ŠOLA MURSKA SOBOTA, NORŠINSKA ULICA 13, 9000 MURSKA SOBOTA</v>
      </c>
      <c r="B545" s="616"/>
      <c r="C545" s="613"/>
      <c r="D545" s="559"/>
      <c r="E545" s="560"/>
      <c r="F545" s="559"/>
      <c r="G545" s="559"/>
      <c r="H545" s="559"/>
      <c r="I545" s="559"/>
      <c r="J545" s="559"/>
      <c r="K545" s="561">
        <f t="shared" si="36"/>
        <v>0</v>
      </c>
      <c r="L545" s="559"/>
      <c r="M545" s="559"/>
      <c r="N545" s="561">
        <f t="shared" si="37"/>
        <v>0</v>
      </c>
      <c r="O545" s="561">
        <f t="shared" si="38"/>
        <v>0</v>
      </c>
      <c r="P545" s="559"/>
      <c r="Q545" s="562">
        <f t="shared" si="39"/>
        <v>0</v>
      </c>
    </row>
    <row r="546" spans="1:17" s="563" customFormat="1" ht="20.25" customHeight="1" x14ac:dyDescent="0.2">
      <c r="A546" s="619" t="str">
        <f>'FN_priloga 1'!$B$1</f>
        <v>EKONOMSKA ŠOLA MURSKA SOBOTA, NORŠINSKA ULICA 13, 9000 MURSKA SOBOTA</v>
      </c>
      <c r="B546" s="616"/>
      <c r="C546" s="613"/>
      <c r="D546" s="559"/>
      <c r="E546" s="560"/>
      <c r="F546" s="559"/>
      <c r="G546" s="559"/>
      <c r="H546" s="559"/>
      <c r="I546" s="559"/>
      <c r="J546" s="559"/>
      <c r="K546" s="561">
        <f t="shared" si="36"/>
        <v>0</v>
      </c>
      <c r="L546" s="559"/>
      <c r="M546" s="559"/>
      <c r="N546" s="561">
        <f t="shared" si="37"/>
        <v>0</v>
      </c>
      <c r="O546" s="561">
        <f t="shared" si="38"/>
        <v>0</v>
      </c>
      <c r="P546" s="559"/>
      <c r="Q546" s="562">
        <f t="shared" si="39"/>
        <v>0</v>
      </c>
    </row>
    <row r="547" spans="1:17" s="563" customFormat="1" ht="20.25" customHeight="1" x14ac:dyDescent="0.2">
      <c r="A547" s="619" t="str">
        <f>'FN_priloga 1'!$B$1</f>
        <v>EKONOMSKA ŠOLA MURSKA SOBOTA, NORŠINSKA ULICA 13, 9000 MURSKA SOBOTA</v>
      </c>
      <c r="B547" s="616"/>
      <c r="C547" s="613"/>
      <c r="D547" s="559"/>
      <c r="E547" s="560"/>
      <c r="F547" s="559"/>
      <c r="G547" s="559"/>
      <c r="H547" s="559"/>
      <c r="I547" s="559"/>
      <c r="J547" s="559"/>
      <c r="K547" s="561">
        <f t="shared" si="36"/>
        <v>0</v>
      </c>
      <c r="L547" s="559"/>
      <c r="M547" s="559"/>
      <c r="N547" s="561">
        <f t="shared" si="37"/>
        <v>0</v>
      </c>
      <c r="O547" s="561">
        <f t="shared" si="38"/>
        <v>0</v>
      </c>
      <c r="P547" s="559"/>
      <c r="Q547" s="562">
        <f t="shared" si="39"/>
        <v>0</v>
      </c>
    </row>
    <row r="548" spans="1:17" s="563" customFormat="1" ht="20.25" customHeight="1" x14ac:dyDescent="0.2">
      <c r="A548" s="619" t="str">
        <f>'FN_priloga 1'!$B$1</f>
        <v>EKONOMSKA ŠOLA MURSKA SOBOTA, NORŠINSKA ULICA 13, 9000 MURSKA SOBOTA</v>
      </c>
      <c r="B548" s="616"/>
      <c r="C548" s="613"/>
      <c r="D548" s="559"/>
      <c r="E548" s="560"/>
      <c r="F548" s="559"/>
      <c r="G548" s="559"/>
      <c r="H548" s="559"/>
      <c r="I548" s="559"/>
      <c r="J548" s="559"/>
      <c r="K548" s="561">
        <f t="shared" si="36"/>
        <v>0</v>
      </c>
      <c r="L548" s="559"/>
      <c r="M548" s="559"/>
      <c r="N548" s="561">
        <f t="shared" si="37"/>
        <v>0</v>
      </c>
      <c r="O548" s="561">
        <f t="shared" si="38"/>
        <v>0</v>
      </c>
      <c r="P548" s="559"/>
      <c r="Q548" s="562">
        <f t="shared" si="39"/>
        <v>0</v>
      </c>
    </row>
    <row r="549" spans="1:17" s="563" customFormat="1" ht="20.25" customHeight="1" x14ac:dyDescent="0.2">
      <c r="A549" s="619" t="str">
        <f>'FN_priloga 1'!$B$1</f>
        <v>EKONOMSKA ŠOLA MURSKA SOBOTA, NORŠINSKA ULICA 13, 9000 MURSKA SOBOTA</v>
      </c>
      <c r="B549" s="616"/>
      <c r="C549" s="613"/>
      <c r="D549" s="559"/>
      <c r="E549" s="560"/>
      <c r="F549" s="559"/>
      <c r="G549" s="559"/>
      <c r="H549" s="559"/>
      <c r="I549" s="559"/>
      <c r="J549" s="559"/>
      <c r="K549" s="561">
        <f t="shared" si="36"/>
        <v>0</v>
      </c>
      <c r="L549" s="559"/>
      <c r="M549" s="559"/>
      <c r="N549" s="561">
        <f t="shared" si="37"/>
        <v>0</v>
      </c>
      <c r="O549" s="561">
        <f t="shared" si="38"/>
        <v>0</v>
      </c>
      <c r="P549" s="559"/>
      <c r="Q549" s="562">
        <f t="shared" si="39"/>
        <v>0</v>
      </c>
    </row>
    <row r="550" spans="1:17" s="563" customFormat="1" ht="20.25" customHeight="1" x14ac:dyDescent="0.2">
      <c r="A550" s="619" t="str">
        <f>'FN_priloga 1'!$B$1</f>
        <v>EKONOMSKA ŠOLA MURSKA SOBOTA, NORŠINSKA ULICA 13, 9000 MURSKA SOBOTA</v>
      </c>
      <c r="B550" s="616"/>
      <c r="C550" s="613"/>
      <c r="D550" s="559"/>
      <c r="E550" s="560"/>
      <c r="F550" s="559"/>
      <c r="G550" s="559"/>
      <c r="H550" s="559"/>
      <c r="I550" s="559"/>
      <c r="J550" s="559"/>
      <c r="K550" s="561">
        <f t="shared" si="36"/>
        <v>0</v>
      </c>
      <c r="L550" s="559"/>
      <c r="M550" s="559"/>
      <c r="N550" s="561">
        <f t="shared" si="37"/>
        <v>0</v>
      </c>
      <c r="O550" s="561">
        <f t="shared" si="38"/>
        <v>0</v>
      </c>
      <c r="P550" s="559"/>
      <c r="Q550" s="562">
        <f t="shared" si="39"/>
        <v>0</v>
      </c>
    </row>
    <row r="551" spans="1:17" s="563" customFormat="1" ht="20.25" customHeight="1" x14ac:dyDescent="0.2">
      <c r="A551" s="619" t="str">
        <f>'FN_priloga 1'!$B$1</f>
        <v>EKONOMSKA ŠOLA MURSKA SOBOTA, NORŠINSKA ULICA 13, 9000 MURSKA SOBOTA</v>
      </c>
      <c r="B551" s="616"/>
      <c r="C551" s="613"/>
      <c r="D551" s="559"/>
      <c r="E551" s="560"/>
      <c r="F551" s="559"/>
      <c r="G551" s="559"/>
      <c r="H551" s="559"/>
      <c r="I551" s="559"/>
      <c r="J551" s="559"/>
      <c r="K551" s="561">
        <f t="shared" si="36"/>
        <v>0</v>
      </c>
      <c r="L551" s="559"/>
      <c r="M551" s="559"/>
      <c r="N551" s="561">
        <f t="shared" si="37"/>
        <v>0</v>
      </c>
      <c r="O551" s="561">
        <f t="shared" si="38"/>
        <v>0</v>
      </c>
      <c r="P551" s="559"/>
      <c r="Q551" s="562">
        <f t="shared" si="39"/>
        <v>0</v>
      </c>
    </row>
    <row r="552" spans="1:17" s="563" customFormat="1" ht="20.25" customHeight="1" x14ac:dyDescent="0.2">
      <c r="A552" s="619" t="str">
        <f>'FN_priloga 1'!$B$1</f>
        <v>EKONOMSKA ŠOLA MURSKA SOBOTA, NORŠINSKA ULICA 13, 9000 MURSKA SOBOTA</v>
      </c>
      <c r="B552" s="616"/>
      <c r="C552" s="613"/>
      <c r="D552" s="559"/>
      <c r="E552" s="560"/>
      <c r="F552" s="559"/>
      <c r="G552" s="559"/>
      <c r="H552" s="559"/>
      <c r="I552" s="559"/>
      <c r="J552" s="559"/>
      <c r="K552" s="561">
        <f t="shared" si="36"/>
        <v>0</v>
      </c>
      <c r="L552" s="559"/>
      <c r="M552" s="559"/>
      <c r="N552" s="561">
        <f t="shared" si="37"/>
        <v>0</v>
      </c>
      <c r="O552" s="561">
        <f t="shared" si="38"/>
        <v>0</v>
      </c>
      <c r="P552" s="559"/>
      <c r="Q552" s="562">
        <f t="shared" si="39"/>
        <v>0</v>
      </c>
    </row>
    <row r="553" spans="1:17" s="563" customFormat="1" ht="20.25" customHeight="1" x14ac:dyDescent="0.2">
      <c r="A553" s="619" t="str">
        <f>'FN_priloga 1'!$B$1</f>
        <v>EKONOMSKA ŠOLA MURSKA SOBOTA, NORŠINSKA ULICA 13, 9000 MURSKA SOBOTA</v>
      </c>
      <c r="B553" s="616"/>
      <c r="C553" s="613"/>
      <c r="D553" s="559"/>
      <c r="E553" s="560"/>
      <c r="F553" s="559"/>
      <c r="G553" s="559"/>
      <c r="H553" s="559"/>
      <c r="I553" s="559"/>
      <c r="J553" s="559"/>
      <c r="K553" s="561">
        <f t="shared" si="36"/>
        <v>0</v>
      </c>
      <c r="L553" s="559"/>
      <c r="M553" s="559"/>
      <c r="N553" s="561">
        <f t="shared" si="37"/>
        <v>0</v>
      </c>
      <c r="O553" s="561">
        <f t="shared" si="38"/>
        <v>0</v>
      </c>
      <c r="P553" s="559"/>
      <c r="Q553" s="562">
        <f t="shared" si="39"/>
        <v>0</v>
      </c>
    </row>
    <row r="554" spans="1:17" s="563" customFormat="1" ht="20.25" customHeight="1" x14ac:dyDescent="0.2">
      <c r="A554" s="619" t="str">
        <f>'FN_priloga 1'!$B$1</f>
        <v>EKONOMSKA ŠOLA MURSKA SOBOTA, NORŠINSKA ULICA 13, 9000 MURSKA SOBOTA</v>
      </c>
      <c r="B554" s="616"/>
      <c r="C554" s="613"/>
      <c r="D554" s="559"/>
      <c r="E554" s="560"/>
      <c r="F554" s="559"/>
      <c r="G554" s="559"/>
      <c r="H554" s="559"/>
      <c r="I554" s="559"/>
      <c r="J554" s="559"/>
      <c r="K554" s="561">
        <f t="shared" si="36"/>
        <v>0</v>
      </c>
      <c r="L554" s="559"/>
      <c r="M554" s="559"/>
      <c r="N554" s="561">
        <f t="shared" si="37"/>
        <v>0</v>
      </c>
      <c r="O554" s="561">
        <f t="shared" si="38"/>
        <v>0</v>
      </c>
      <c r="P554" s="559"/>
      <c r="Q554" s="562">
        <f t="shared" si="39"/>
        <v>0</v>
      </c>
    </row>
    <row r="555" spans="1:17" s="563" customFormat="1" ht="20.25" customHeight="1" x14ac:dyDescent="0.2">
      <c r="A555" s="619" t="str">
        <f>'FN_priloga 1'!$B$1</f>
        <v>EKONOMSKA ŠOLA MURSKA SOBOTA, NORŠINSKA ULICA 13, 9000 MURSKA SOBOTA</v>
      </c>
      <c r="B555" s="616"/>
      <c r="C555" s="613"/>
      <c r="D555" s="559"/>
      <c r="E555" s="560"/>
      <c r="F555" s="559"/>
      <c r="G555" s="559"/>
      <c r="H555" s="559"/>
      <c r="I555" s="559"/>
      <c r="J555" s="559"/>
      <c r="K555" s="561">
        <f t="shared" si="36"/>
        <v>0</v>
      </c>
      <c r="L555" s="559"/>
      <c r="M555" s="559"/>
      <c r="N555" s="561">
        <f t="shared" si="37"/>
        <v>0</v>
      </c>
      <c r="O555" s="561">
        <f t="shared" si="38"/>
        <v>0</v>
      </c>
      <c r="P555" s="559"/>
      <c r="Q555" s="562">
        <f t="shared" si="39"/>
        <v>0</v>
      </c>
    </row>
    <row r="556" spans="1:17" s="563" customFormat="1" ht="20.25" customHeight="1" x14ac:dyDescent="0.2">
      <c r="A556" s="619" t="str">
        <f>'FN_priloga 1'!$B$1</f>
        <v>EKONOMSKA ŠOLA MURSKA SOBOTA, NORŠINSKA ULICA 13, 9000 MURSKA SOBOTA</v>
      </c>
      <c r="B556" s="616"/>
      <c r="C556" s="613"/>
      <c r="D556" s="559"/>
      <c r="E556" s="560"/>
      <c r="F556" s="559"/>
      <c r="G556" s="559"/>
      <c r="H556" s="559"/>
      <c r="I556" s="559"/>
      <c r="J556" s="559"/>
      <c r="K556" s="561">
        <f t="shared" si="36"/>
        <v>0</v>
      </c>
      <c r="L556" s="559"/>
      <c r="M556" s="559"/>
      <c r="N556" s="561">
        <f t="shared" si="37"/>
        <v>0</v>
      </c>
      <c r="O556" s="561">
        <f t="shared" si="38"/>
        <v>0</v>
      </c>
      <c r="P556" s="559"/>
      <c r="Q556" s="562">
        <f t="shared" si="39"/>
        <v>0</v>
      </c>
    </row>
    <row r="557" spans="1:17" s="563" customFormat="1" ht="20.25" customHeight="1" x14ac:dyDescent="0.2">
      <c r="A557" s="619" t="str">
        <f>'FN_priloga 1'!$B$1</f>
        <v>EKONOMSKA ŠOLA MURSKA SOBOTA, NORŠINSKA ULICA 13, 9000 MURSKA SOBOTA</v>
      </c>
      <c r="B557" s="616"/>
      <c r="C557" s="613"/>
      <c r="D557" s="559"/>
      <c r="E557" s="560"/>
      <c r="F557" s="559"/>
      <c r="G557" s="559"/>
      <c r="H557" s="559"/>
      <c r="I557" s="559"/>
      <c r="J557" s="559"/>
      <c r="K557" s="561">
        <f t="shared" si="36"/>
        <v>0</v>
      </c>
      <c r="L557" s="559"/>
      <c r="M557" s="559"/>
      <c r="N557" s="561">
        <f t="shared" si="37"/>
        <v>0</v>
      </c>
      <c r="O557" s="561">
        <f t="shared" si="38"/>
        <v>0</v>
      </c>
      <c r="P557" s="559"/>
      <c r="Q557" s="562">
        <f t="shared" si="39"/>
        <v>0</v>
      </c>
    </row>
    <row r="558" spans="1:17" s="563" customFormat="1" ht="20.25" customHeight="1" x14ac:dyDescent="0.2">
      <c r="A558" s="619" t="str">
        <f>'FN_priloga 1'!$B$1</f>
        <v>EKONOMSKA ŠOLA MURSKA SOBOTA, NORŠINSKA ULICA 13, 9000 MURSKA SOBOTA</v>
      </c>
      <c r="B558" s="616"/>
      <c r="C558" s="613"/>
      <c r="D558" s="559"/>
      <c r="E558" s="560"/>
      <c r="F558" s="559"/>
      <c r="G558" s="559"/>
      <c r="H558" s="559"/>
      <c r="I558" s="559"/>
      <c r="J558" s="559"/>
      <c r="K558" s="561">
        <f t="shared" si="36"/>
        <v>0</v>
      </c>
      <c r="L558" s="559"/>
      <c r="M558" s="559"/>
      <c r="N558" s="561">
        <f t="shared" si="37"/>
        <v>0</v>
      </c>
      <c r="O558" s="561">
        <f t="shared" si="38"/>
        <v>0</v>
      </c>
      <c r="P558" s="559"/>
      <c r="Q558" s="562">
        <f t="shared" si="39"/>
        <v>0</v>
      </c>
    </row>
    <row r="559" spans="1:17" s="563" customFormat="1" ht="20.25" customHeight="1" x14ac:dyDescent="0.2">
      <c r="A559" s="619" t="str">
        <f>'FN_priloga 1'!$B$1</f>
        <v>EKONOMSKA ŠOLA MURSKA SOBOTA, NORŠINSKA ULICA 13, 9000 MURSKA SOBOTA</v>
      </c>
      <c r="B559" s="616"/>
      <c r="C559" s="613"/>
      <c r="D559" s="559"/>
      <c r="E559" s="560"/>
      <c r="F559" s="559"/>
      <c r="G559" s="559"/>
      <c r="H559" s="559"/>
      <c r="I559" s="559"/>
      <c r="J559" s="559"/>
      <c r="K559" s="561">
        <f t="shared" si="36"/>
        <v>0</v>
      </c>
      <c r="L559" s="559"/>
      <c r="M559" s="559"/>
      <c r="N559" s="561">
        <f t="shared" si="37"/>
        <v>0</v>
      </c>
      <c r="O559" s="561">
        <f t="shared" si="38"/>
        <v>0</v>
      </c>
      <c r="P559" s="559"/>
      <c r="Q559" s="562">
        <f t="shared" si="39"/>
        <v>0</v>
      </c>
    </row>
    <row r="560" spans="1:17" s="563" customFormat="1" ht="20.25" customHeight="1" x14ac:dyDescent="0.2">
      <c r="A560" s="619" t="str">
        <f>'FN_priloga 1'!$B$1</f>
        <v>EKONOMSKA ŠOLA MURSKA SOBOTA, NORŠINSKA ULICA 13, 9000 MURSKA SOBOTA</v>
      </c>
      <c r="B560" s="616"/>
      <c r="C560" s="613"/>
      <c r="D560" s="559"/>
      <c r="E560" s="560"/>
      <c r="F560" s="559"/>
      <c r="G560" s="559"/>
      <c r="H560" s="559"/>
      <c r="I560" s="559"/>
      <c r="J560" s="559"/>
      <c r="K560" s="561">
        <f t="shared" si="36"/>
        <v>0</v>
      </c>
      <c r="L560" s="559"/>
      <c r="M560" s="559"/>
      <c r="N560" s="561">
        <f t="shared" si="37"/>
        <v>0</v>
      </c>
      <c r="O560" s="561">
        <f t="shared" si="38"/>
        <v>0</v>
      </c>
      <c r="P560" s="559"/>
      <c r="Q560" s="562">
        <f t="shared" si="39"/>
        <v>0</v>
      </c>
    </row>
    <row r="561" spans="1:17" s="563" customFormat="1" ht="20.25" customHeight="1" x14ac:dyDescent="0.2">
      <c r="A561" s="619" t="str">
        <f>'FN_priloga 1'!$B$1</f>
        <v>EKONOMSKA ŠOLA MURSKA SOBOTA, NORŠINSKA ULICA 13, 9000 MURSKA SOBOTA</v>
      </c>
      <c r="B561" s="616"/>
      <c r="C561" s="613"/>
      <c r="D561" s="559"/>
      <c r="E561" s="560"/>
      <c r="F561" s="559"/>
      <c r="G561" s="559"/>
      <c r="H561" s="559"/>
      <c r="I561" s="559"/>
      <c r="J561" s="559"/>
      <c r="K561" s="561">
        <f t="shared" si="36"/>
        <v>0</v>
      </c>
      <c r="L561" s="559"/>
      <c r="M561" s="559"/>
      <c r="N561" s="561">
        <f t="shared" si="37"/>
        <v>0</v>
      </c>
      <c r="O561" s="561">
        <f t="shared" si="38"/>
        <v>0</v>
      </c>
      <c r="P561" s="559"/>
      <c r="Q561" s="562">
        <f t="shared" si="39"/>
        <v>0</v>
      </c>
    </row>
    <row r="562" spans="1:17" s="563" customFormat="1" ht="20.25" customHeight="1" x14ac:dyDescent="0.2">
      <c r="A562" s="619" t="str">
        <f>'FN_priloga 1'!$B$1</f>
        <v>EKONOMSKA ŠOLA MURSKA SOBOTA, NORŠINSKA ULICA 13, 9000 MURSKA SOBOTA</v>
      </c>
      <c r="B562" s="616"/>
      <c r="C562" s="613"/>
      <c r="D562" s="559"/>
      <c r="E562" s="560"/>
      <c r="F562" s="559"/>
      <c r="G562" s="559"/>
      <c r="H562" s="559"/>
      <c r="I562" s="559"/>
      <c r="J562" s="559"/>
      <c r="K562" s="561">
        <f t="shared" si="36"/>
        <v>0</v>
      </c>
      <c r="L562" s="559"/>
      <c r="M562" s="559"/>
      <c r="N562" s="561">
        <f t="shared" si="37"/>
        <v>0</v>
      </c>
      <c r="O562" s="561">
        <f t="shared" si="38"/>
        <v>0</v>
      </c>
      <c r="P562" s="559"/>
      <c r="Q562" s="562">
        <f t="shared" si="39"/>
        <v>0</v>
      </c>
    </row>
    <row r="563" spans="1:17" s="563" customFormat="1" ht="20.25" customHeight="1" x14ac:dyDescent="0.2">
      <c r="A563" s="619" t="str">
        <f>'FN_priloga 1'!$B$1</f>
        <v>EKONOMSKA ŠOLA MURSKA SOBOTA, NORŠINSKA ULICA 13, 9000 MURSKA SOBOTA</v>
      </c>
      <c r="B563" s="616"/>
      <c r="C563" s="613"/>
      <c r="D563" s="559"/>
      <c r="E563" s="560"/>
      <c r="F563" s="559"/>
      <c r="G563" s="559"/>
      <c r="H563" s="559"/>
      <c r="I563" s="559"/>
      <c r="J563" s="559"/>
      <c r="K563" s="561">
        <f t="shared" si="36"/>
        <v>0</v>
      </c>
      <c r="L563" s="559"/>
      <c r="M563" s="559"/>
      <c r="N563" s="561">
        <f t="shared" si="37"/>
        <v>0</v>
      </c>
      <c r="O563" s="561">
        <f t="shared" si="38"/>
        <v>0</v>
      </c>
      <c r="P563" s="559"/>
      <c r="Q563" s="562">
        <f t="shared" si="39"/>
        <v>0</v>
      </c>
    </row>
    <row r="564" spans="1:17" s="563" customFormat="1" ht="20.25" customHeight="1" x14ac:dyDescent="0.2">
      <c r="A564" s="619" t="str">
        <f>'FN_priloga 1'!$B$1</f>
        <v>EKONOMSKA ŠOLA MURSKA SOBOTA, NORŠINSKA ULICA 13, 9000 MURSKA SOBOTA</v>
      </c>
      <c r="B564" s="616"/>
      <c r="C564" s="613"/>
      <c r="D564" s="559"/>
      <c r="E564" s="560"/>
      <c r="F564" s="559"/>
      <c r="G564" s="559"/>
      <c r="H564" s="559"/>
      <c r="I564" s="559"/>
      <c r="J564" s="559"/>
      <c r="K564" s="561">
        <f t="shared" si="36"/>
        <v>0</v>
      </c>
      <c r="L564" s="559"/>
      <c r="M564" s="559"/>
      <c r="N564" s="561">
        <f t="shared" si="37"/>
        <v>0</v>
      </c>
      <c r="O564" s="561">
        <f t="shared" si="38"/>
        <v>0</v>
      </c>
      <c r="P564" s="559"/>
      <c r="Q564" s="562">
        <f t="shared" si="39"/>
        <v>0</v>
      </c>
    </row>
    <row r="565" spans="1:17" s="563" customFormat="1" ht="20.25" customHeight="1" x14ac:dyDescent="0.2">
      <c r="A565" s="619" t="str">
        <f>'FN_priloga 1'!$B$1</f>
        <v>EKONOMSKA ŠOLA MURSKA SOBOTA, NORŠINSKA ULICA 13, 9000 MURSKA SOBOTA</v>
      </c>
      <c r="B565" s="616"/>
      <c r="C565" s="613"/>
      <c r="D565" s="559"/>
      <c r="E565" s="560"/>
      <c r="F565" s="559"/>
      <c r="G565" s="559"/>
      <c r="H565" s="559"/>
      <c r="I565" s="559"/>
      <c r="J565" s="559"/>
      <c r="K565" s="561">
        <f t="shared" si="36"/>
        <v>0</v>
      </c>
      <c r="L565" s="559"/>
      <c r="M565" s="559"/>
      <c r="N565" s="561">
        <f t="shared" si="37"/>
        <v>0</v>
      </c>
      <c r="O565" s="561">
        <f t="shared" si="38"/>
        <v>0</v>
      </c>
      <c r="P565" s="559"/>
      <c r="Q565" s="562">
        <f t="shared" si="39"/>
        <v>0</v>
      </c>
    </row>
    <row r="566" spans="1:17" s="563" customFormat="1" ht="20.25" customHeight="1" x14ac:dyDescent="0.2">
      <c r="A566" s="619" t="str">
        <f>'FN_priloga 1'!$B$1</f>
        <v>EKONOMSKA ŠOLA MURSKA SOBOTA, NORŠINSKA ULICA 13, 9000 MURSKA SOBOTA</v>
      </c>
      <c r="B566" s="616"/>
      <c r="C566" s="613"/>
      <c r="D566" s="559"/>
      <c r="E566" s="560"/>
      <c r="F566" s="559"/>
      <c r="G566" s="559"/>
      <c r="H566" s="559"/>
      <c r="I566" s="559"/>
      <c r="J566" s="559"/>
      <c r="K566" s="561">
        <f t="shared" si="36"/>
        <v>0</v>
      </c>
      <c r="L566" s="559"/>
      <c r="M566" s="559"/>
      <c r="N566" s="561">
        <f t="shared" si="37"/>
        <v>0</v>
      </c>
      <c r="O566" s="561">
        <f t="shared" si="38"/>
        <v>0</v>
      </c>
      <c r="P566" s="559"/>
      <c r="Q566" s="562">
        <f t="shared" si="39"/>
        <v>0</v>
      </c>
    </row>
    <row r="567" spans="1:17" s="563" customFormat="1" ht="20.25" customHeight="1" x14ac:dyDescent="0.2">
      <c r="A567" s="619" t="str">
        <f>'FN_priloga 1'!$B$1</f>
        <v>EKONOMSKA ŠOLA MURSKA SOBOTA, NORŠINSKA ULICA 13, 9000 MURSKA SOBOTA</v>
      </c>
      <c r="B567" s="616"/>
      <c r="C567" s="613"/>
      <c r="D567" s="559"/>
      <c r="E567" s="560"/>
      <c r="F567" s="559"/>
      <c r="G567" s="559"/>
      <c r="H567" s="559"/>
      <c r="I567" s="559"/>
      <c r="J567" s="559"/>
      <c r="K567" s="561">
        <f t="shared" si="36"/>
        <v>0</v>
      </c>
      <c r="L567" s="559"/>
      <c r="M567" s="559"/>
      <c r="N567" s="561">
        <f t="shared" si="37"/>
        <v>0</v>
      </c>
      <c r="O567" s="561">
        <f t="shared" si="38"/>
        <v>0</v>
      </c>
      <c r="P567" s="559"/>
      <c r="Q567" s="562">
        <f t="shared" si="39"/>
        <v>0</v>
      </c>
    </row>
    <row r="568" spans="1:17" s="563" customFormat="1" ht="20.25" customHeight="1" x14ac:dyDescent="0.2">
      <c r="A568" s="619" t="str">
        <f>'FN_priloga 1'!$B$1</f>
        <v>EKONOMSKA ŠOLA MURSKA SOBOTA, NORŠINSKA ULICA 13, 9000 MURSKA SOBOTA</v>
      </c>
      <c r="B568" s="616"/>
      <c r="C568" s="613"/>
      <c r="D568" s="559"/>
      <c r="E568" s="560"/>
      <c r="F568" s="559"/>
      <c r="G568" s="559"/>
      <c r="H568" s="559"/>
      <c r="I568" s="559"/>
      <c r="J568" s="559"/>
      <c r="K568" s="561">
        <f t="shared" si="36"/>
        <v>0</v>
      </c>
      <c r="L568" s="559"/>
      <c r="M568" s="559"/>
      <c r="N568" s="561">
        <f t="shared" si="37"/>
        <v>0</v>
      </c>
      <c r="O568" s="561">
        <f t="shared" si="38"/>
        <v>0</v>
      </c>
      <c r="P568" s="559"/>
      <c r="Q568" s="562">
        <f t="shared" si="39"/>
        <v>0</v>
      </c>
    </row>
    <row r="569" spans="1:17" s="563" customFormat="1" ht="20.25" customHeight="1" x14ac:dyDescent="0.2">
      <c r="A569" s="619" t="str">
        <f>'FN_priloga 1'!$B$1</f>
        <v>EKONOMSKA ŠOLA MURSKA SOBOTA, NORŠINSKA ULICA 13, 9000 MURSKA SOBOTA</v>
      </c>
      <c r="B569" s="616"/>
      <c r="C569" s="613"/>
      <c r="D569" s="559"/>
      <c r="E569" s="560"/>
      <c r="F569" s="559"/>
      <c r="G569" s="559"/>
      <c r="H569" s="559"/>
      <c r="I569" s="559"/>
      <c r="J569" s="559"/>
      <c r="K569" s="561">
        <f t="shared" si="36"/>
        <v>0</v>
      </c>
      <c r="L569" s="559"/>
      <c r="M569" s="559"/>
      <c r="N569" s="561">
        <f t="shared" si="37"/>
        <v>0</v>
      </c>
      <c r="O569" s="561">
        <f t="shared" si="38"/>
        <v>0</v>
      </c>
      <c r="P569" s="559"/>
      <c r="Q569" s="562">
        <f t="shared" si="39"/>
        <v>0</v>
      </c>
    </row>
    <row r="570" spans="1:17" s="563" customFormat="1" ht="20.25" customHeight="1" x14ac:dyDescent="0.2">
      <c r="A570" s="619" t="str">
        <f>'FN_priloga 1'!$B$1</f>
        <v>EKONOMSKA ŠOLA MURSKA SOBOTA, NORŠINSKA ULICA 13, 9000 MURSKA SOBOTA</v>
      </c>
      <c r="B570" s="616"/>
      <c r="C570" s="613"/>
      <c r="D570" s="559"/>
      <c r="E570" s="560"/>
      <c r="F570" s="559"/>
      <c r="G570" s="559"/>
      <c r="H570" s="559"/>
      <c r="I570" s="559"/>
      <c r="J570" s="559"/>
      <c r="K570" s="561">
        <f t="shared" si="36"/>
        <v>0</v>
      </c>
      <c r="L570" s="559"/>
      <c r="M570" s="559"/>
      <c r="N570" s="561">
        <f t="shared" si="37"/>
        <v>0</v>
      </c>
      <c r="O570" s="561">
        <f t="shared" si="38"/>
        <v>0</v>
      </c>
      <c r="P570" s="559"/>
      <c r="Q570" s="562">
        <f t="shared" si="39"/>
        <v>0</v>
      </c>
    </row>
    <row r="571" spans="1:17" s="563" customFormat="1" ht="20.25" customHeight="1" x14ac:dyDescent="0.2">
      <c r="A571" s="619" t="str">
        <f>'FN_priloga 1'!$B$1</f>
        <v>EKONOMSKA ŠOLA MURSKA SOBOTA, NORŠINSKA ULICA 13, 9000 MURSKA SOBOTA</v>
      </c>
      <c r="B571" s="616"/>
      <c r="C571" s="613"/>
      <c r="D571" s="559"/>
      <c r="E571" s="560"/>
      <c r="F571" s="559"/>
      <c r="G571" s="559"/>
      <c r="H571" s="559"/>
      <c r="I571" s="559"/>
      <c r="J571" s="559"/>
      <c r="K571" s="561">
        <f t="shared" si="36"/>
        <v>0</v>
      </c>
      <c r="L571" s="559"/>
      <c r="M571" s="559"/>
      <c r="N571" s="561">
        <f t="shared" si="37"/>
        <v>0</v>
      </c>
      <c r="O571" s="561">
        <f t="shared" si="38"/>
        <v>0</v>
      </c>
      <c r="P571" s="559"/>
      <c r="Q571" s="562">
        <f t="shared" si="39"/>
        <v>0</v>
      </c>
    </row>
    <row r="572" spans="1:17" s="563" customFormat="1" ht="20.25" customHeight="1" x14ac:dyDescent="0.2">
      <c r="A572" s="619" t="str">
        <f>'FN_priloga 1'!$B$1</f>
        <v>EKONOMSKA ŠOLA MURSKA SOBOTA, NORŠINSKA ULICA 13, 9000 MURSKA SOBOTA</v>
      </c>
      <c r="B572" s="616"/>
      <c r="C572" s="613"/>
      <c r="D572" s="559"/>
      <c r="E572" s="560"/>
      <c r="F572" s="559"/>
      <c r="G572" s="559"/>
      <c r="H572" s="559"/>
      <c r="I572" s="559"/>
      <c r="J572" s="559"/>
      <c r="K572" s="561">
        <f t="shared" si="36"/>
        <v>0</v>
      </c>
      <c r="L572" s="559"/>
      <c r="M572" s="559"/>
      <c r="N572" s="561">
        <f t="shared" si="37"/>
        <v>0</v>
      </c>
      <c r="O572" s="561">
        <f t="shared" si="38"/>
        <v>0</v>
      </c>
      <c r="P572" s="559"/>
      <c r="Q572" s="562">
        <f t="shared" si="39"/>
        <v>0</v>
      </c>
    </row>
    <row r="573" spans="1:17" s="563" customFormat="1" ht="20.25" customHeight="1" x14ac:dyDescent="0.2">
      <c r="A573" s="619" t="str">
        <f>'FN_priloga 1'!$B$1</f>
        <v>EKONOMSKA ŠOLA MURSKA SOBOTA, NORŠINSKA ULICA 13, 9000 MURSKA SOBOTA</v>
      </c>
      <c r="B573" s="616"/>
      <c r="C573" s="613"/>
      <c r="D573" s="559"/>
      <c r="E573" s="560"/>
      <c r="F573" s="559"/>
      <c r="G573" s="559"/>
      <c r="H573" s="559"/>
      <c r="I573" s="559"/>
      <c r="J573" s="559"/>
      <c r="K573" s="561">
        <f t="shared" si="36"/>
        <v>0</v>
      </c>
      <c r="L573" s="559"/>
      <c r="M573" s="559"/>
      <c r="N573" s="561">
        <f t="shared" si="37"/>
        <v>0</v>
      </c>
      <c r="O573" s="561">
        <f t="shared" si="38"/>
        <v>0</v>
      </c>
      <c r="P573" s="559"/>
      <c r="Q573" s="562">
        <f t="shared" si="39"/>
        <v>0</v>
      </c>
    </row>
    <row r="574" spans="1:17" s="563" customFormat="1" ht="20.25" customHeight="1" x14ac:dyDescent="0.2">
      <c r="A574" s="619" t="str">
        <f>'FN_priloga 1'!$B$1</f>
        <v>EKONOMSKA ŠOLA MURSKA SOBOTA, NORŠINSKA ULICA 13, 9000 MURSKA SOBOTA</v>
      </c>
      <c r="B574" s="616"/>
      <c r="C574" s="613"/>
      <c r="D574" s="559"/>
      <c r="E574" s="560"/>
      <c r="F574" s="559"/>
      <c r="G574" s="559"/>
      <c r="H574" s="559"/>
      <c r="I574" s="559"/>
      <c r="J574" s="559"/>
      <c r="K574" s="561">
        <f t="shared" si="36"/>
        <v>0</v>
      </c>
      <c r="L574" s="559"/>
      <c r="M574" s="559"/>
      <c r="N574" s="561">
        <f t="shared" si="37"/>
        <v>0</v>
      </c>
      <c r="O574" s="561">
        <f t="shared" si="38"/>
        <v>0</v>
      </c>
      <c r="P574" s="559"/>
      <c r="Q574" s="562">
        <f t="shared" si="39"/>
        <v>0</v>
      </c>
    </row>
    <row r="575" spans="1:17" s="563" customFormat="1" ht="20.25" customHeight="1" x14ac:dyDescent="0.2">
      <c r="A575" s="619" t="str">
        <f>'FN_priloga 1'!$B$1</f>
        <v>EKONOMSKA ŠOLA MURSKA SOBOTA, NORŠINSKA ULICA 13, 9000 MURSKA SOBOTA</v>
      </c>
      <c r="B575" s="616"/>
      <c r="C575" s="613"/>
      <c r="D575" s="559"/>
      <c r="E575" s="560"/>
      <c r="F575" s="559"/>
      <c r="G575" s="559"/>
      <c r="H575" s="559"/>
      <c r="I575" s="559"/>
      <c r="J575" s="559"/>
      <c r="K575" s="561">
        <f t="shared" si="36"/>
        <v>0</v>
      </c>
      <c r="L575" s="559"/>
      <c r="M575" s="559"/>
      <c r="N575" s="561">
        <f t="shared" si="37"/>
        <v>0</v>
      </c>
      <c r="O575" s="561">
        <f t="shared" si="38"/>
        <v>0</v>
      </c>
      <c r="P575" s="559"/>
      <c r="Q575" s="562">
        <f t="shared" si="39"/>
        <v>0</v>
      </c>
    </row>
    <row r="576" spans="1:17" s="563" customFormat="1" ht="20.25" customHeight="1" x14ac:dyDescent="0.2">
      <c r="A576" s="619" t="str">
        <f>'FN_priloga 1'!$B$1</f>
        <v>EKONOMSKA ŠOLA MURSKA SOBOTA, NORŠINSKA ULICA 13, 9000 MURSKA SOBOTA</v>
      </c>
      <c r="B576" s="616"/>
      <c r="C576" s="613"/>
      <c r="D576" s="559"/>
      <c r="E576" s="560"/>
      <c r="F576" s="559"/>
      <c r="G576" s="559"/>
      <c r="H576" s="559"/>
      <c r="I576" s="559"/>
      <c r="J576" s="559"/>
      <c r="K576" s="561">
        <f t="shared" si="36"/>
        <v>0</v>
      </c>
      <c r="L576" s="559"/>
      <c r="M576" s="559"/>
      <c r="N576" s="561">
        <f t="shared" si="37"/>
        <v>0</v>
      </c>
      <c r="O576" s="561">
        <f t="shared" si="38"/>
        <v>0</v>
      </c>
      <c r="P576" s="559"/>
      <c r="Q576" s="562">
        <f t="shared" si="39"/>
        <v>0</v>
      </c>
    </row>
    <row r="577" spans="1:17" s="563" customFormat="1" ht="20.25" customHeight="1" x14ac:dyDescent="0.2">
      <c r="A577" s="619" t="str">
        <f>'FN_priloga 1'!$B$1</f>
        <v>EKONOMSKA ŠOLA MURSKA SOBOTA, NORŠINSKA ULICA 13, 9000 MURSKA SOBOTA</v>
      </c>
      <c r="B577" s="616"/>
      <c r="C577" s="613"/>
      <c r="D577" s="559"/>
      <c r="E577" s="560"/>
      <c r="F577" s="559"/>
      <c r="G577" s="559"/>
      <c r="H577" s="559"/>
      <c r="I577" s="559"/>
      <c r="J577" s="559"/>
      <c r="K577" s="561">
        <f t="shared" si="36"/>
        <v>0</v>
      </c>
      <c r="L577" s="559"/>
      <c r="M577" s="559"/>
      <c r="N577" s="561">
        <f t="shared" si="37"/>
        <v>0</v>
      </c>
      <c r="O577" s="561">
        <f t="shared" si="38"/>
        <v>0</v>
      </c>
      <c r="P577" s="559"/>
      <c r="Q577" s="562">
        <f t="shared" si="39"/>
        <v>0</v>
      </c>
    </row>
    <row r="578" spans="1:17" s="563" customFormat="1" ht="20.25" customHeight="1" x14ac:dyDescent="0.2">
      <c r="A578" s="619" t="str">
        <f>'FN_priloga 1'!$B$1</f>
        <v>EKONOMSKA ŠOLA MURSKA SOBOTA, NORŠINSKA ULICA 13, 9000 MURSKA SOBOTA</v>
      </c>
      <c r="B578" s="616"/>
      <c r="C578" s="613"/>
      <c r="D578" s="559"/>
      <c r="E578" s="560"/>
      <c r="F578" s="559"/>
      <c r="G578" s="559"/>
      <c r="H578" s="559"/>
      <c r="I578" s="559"/>
      <c r="J578" s="559"/>
      <c r="K578" s="561">
        <f t="shared" si="36"/>
        <v>0</v>
      </c>
      <c r="L578" s="559"/>
      <c r="M578" s="559"/>
      <c r="N578" s="561">
        <f t="shared" si="37"/>
        <v>0</v>
      </c>
      <c r="O578" s="561">
        <f t="shared" si="38"/>
        <v>0</v>
      </c>
      <c r="P578" s="559"/>
      <c r="Q578" s="562">
        <f t="shared" si="39"/>
        <v>0</v>
      </c>
    </row>
    <row r="579" spans="1:17" s="563" customFormat="1" ht="20.25" customHeight="1" x14ac:dyDescent="0.2">
      <c r="A579" s="619" t="str">
        <f>'FN_priloga 1'!$B$1</f>
        <v>EKONOMSKA ŠOLA MURSKA SOBOTA, NORŠINSKA ULICA 13, 9000 MURSKA SOBOTA</v>
      </c>
      <c r="B579" s="616"/>
      <c r="C579" s="613"/>
      <c r="D579" s="559"/>
      <c r="E579" s="560"/>
      <c r="F579" s="559"/>
      <c r="G579" s="559"/>
      <c r="H579" s="559"/>
      <c r="I579" s="559"/>
      <c r="J579" s="559"/>
      <c r="K579" s="561">
        <f t="shared" si="36"/>
        <v>0</v>
      </c>
      <c r="L579" s="559"/>
      <c r="M579" s="559"/>
      <c r="N579" s="561">
        <f t="shared" si="37"/>
        <v>0</v>
      </c>
      <c r="O579" s="561">
        <f t="shared" si="38"/>
        <v>0</v>
      </c>
      <c r="P579" s="559"/>
      <c r="Q579" s="562">
        <f t="shared" si="39"/>
        <v>0</v>
      </c>
    </row>
    <row r="580" spans="1:17" s="563" customFormat="1" ht="20.25" customHeight="1" x14ac:dyDescent="0.2">
      <c r="A580" s="619" t="str">
        <f>'FN_priloga 1'!$B$1</f>
        <v>EKONOMSKA ŠOLA MURSKA SOBOTA, NORŠINSKA ULICA 13, 9000 MURSKA SOBOTA</v>
      </c>
      <c r="B580" s="616"/>
      <c r="C580" s="613"/>
      <c r="D580" s="559"/>
      <c r="E580" s="560"/>
      <c r="F580" s="559"/>
      <c r="G580" s="559"/>
      <c r="H580" s="559"/>
      <c r="I580" s="559"/>
      <c r="J580" s="559"/>
      <c r="K580" s="561">
        <f t="shared" si="36"/>
        <v>0</v>
      </c>
      <c r="L580" s="559"/>
      <c r="M580" s="559"/>
      <c r="N580" s="561">
        <f t="shared" si="37"/>
        <v>0</v>
      </c>
      <c r="O580" s="561">
        <f t="shared" si="38"/>
        <v>0</v>
      </c>
      <c r="P580" s="559"/>
      <c r="Q580" s="562">
        <f t="shared" si="39"/>
        <v>0</v>
      </c>
    </row>
    <row r="581" spans="1:17" s="563" customFormat="1" ht="20.25" customHeight="1" x14ac:dyDescent="0.2">
      <c r="A581" s="619" t="str">
        <f>'FN_priloga 1'!$B$1</f>
        <v>EKONOMSKA ŠOLA MURSKA SOBOTA, NORŠINSKA ULICA 13, 9000 MURSKA SOBOTA</v>
      </c>
      <c r="B581" s="616"/>
      <c r="C581" s="613"/>
      <c r="D581" s="559"/>
      <c r="E581" s="560"/>
      <c r="F581" s="559"/>
      <c r="G581" s="559"/>
      <c r="H581" s="559"/>
      <c r="I581" s="559"/>
      <c r="J581" s="559"/>
      <c r="K581" s="561">
        <f t="shared" si="36"/>
        <v>0</v>
      </c>
      <c r="L581" s="559"/>
      <c r="M581" s="559"/>
      <c r="N581" s="561">
        <f t="shared" si="37"/>
        <v>0</v>
      </c>
      <c r="O581" s="561">
        <f t="shared" si="38"/>
        <v>0</v>
      </c>
      <c r="P581" s="559"/>
      <c r="Q581" s="562">
        <f t="shared" si="39"/>
        <v>0</v>
      </c>
    </row>
    <row r="582" spans="1:17" s="563" customFormat="1" ht="20.25" customHeight="1" x14ac:dyDescent="0.2">
      <c r="A582" s="619" t="str">
        <f>'FN_priloga 1'!$B$1</f>
        <v>EKONOMSKA ŠOLA MURSKA SOBOTA, NORŠINSKA ULICA 13, 9000 MURSKA SOBOTA</v>
      </c>
      <c r="B582" s="616"/>
      <c r="C582" s="613"/>
      <c r="D582" s="559"/>
      <c r="E582" s="560"/>
      <c r="F582" s="559"/>
      <c r="G582" s="559"/>
      <c r="H582" s="559"/>
      <c r="I582" s="559"/>
      <c r="J582" s="559"/>
      <c r="K582" s="561">
        <f t="shared" si="36"/>
        <v>0</v>
      </c>
      <c r="L582" s="559"/>
      <c r="M582" s="559"/>
      <c r="N582" s="561">
        <f t="shared" si="37"/>
        <v>0</v>
      </c>
      <c r="O582" s="561">
        <f t="shared" si="38"/>
        <v>0</v>
      </c>
      <c r="P582" s="559"/>
      <c r="Q582" s="562">
        <f t="shared" si="39"/>
        <v>0</v>
      </c>
    </row>
    <row r="583" spans="1:17" s="563" customFormat="1" ht="20.25" customHeight="1" x14ac:dyDescent="0.2">
      <c r="A583" s="619" t="str">
        <f>'FN_priloga 1'!$B$1</f>
        <v>EKONOMSKA ŠOLA MURSKA SOBOTA, NORŠINSKA ULICA 13, 9000 MURSKA SOBOTA</v>
      </c>
      <c r="B583" s="616"/>
      <c r="C583" s="613"/>
      <c r="D583" s="559"/>
      <c r="E583" s="560"/>
      <c r="F583" s="559"/>
      <c r="G583" s="559"/>
      <c r="H583" s="559"/>
      <c r="I583" s="559"/>
      <c r="J583" s="559"/>
      <c r="K583" s="561">
        <f t="shared" si="36"/>
        <v>0</v>
      </c>
      <c r="L583" s="559"/>
      <c r="M583" s="559"/>
      <c r="N583" s="561">
        <f t="shared" si="37"/>
        <v>0</v>
      </c>
      <c r="O583" s="561">
        <f t="shared" si="38"/>
        <v>0</v>
      </c>
      <c r="P583" s="559"/>
      <c r="Q583" s="562">
        <f t="shared" si="39"/>
        <v>0</v>
      </c>
    </row>
    <row r="584" spans="1:17" s="563" customFormat="1" ht="20.25" customHeight="1" x14ac:dyDescent="0.2">
      <c r="A584" s="619" t="str">
        <f>'FN_priloga 1'!$B$1</f>
        <v>EKONOMSKA ŠOLA MURSKA SOBOTA, NORŠINSKA ULICA 13, 9000 MURSKA SOBOTA</v>
      </c>
      <c r="B584" s="616"/>
      <c r="C584" s="613"/>
      <c r="D584" s="559"/>
      <c r="E584" s="560"/>
      <c r="F584" s="559"/>
      <c r="G584" s="559"/>
      <c r="H584" s="559"/>
      <c r="I584" s="559"/>
      <c r="J584" s="559"/>
      <c r="K584" s="561">
        <f t="shared" si="36"/>
        <v>0</v>
      </c>
      <c r="L584" s="559"/>
      <c r="M584" s="559"/>
      <c r="N584" s="561">
        <f t="shared" si="37"/>
        <v>0</v>
      </c>
      <c r="O584" s="561">
        <f t="shared" si="38"/>
        <v>0</v>
      </c>
      <c r="P584" s="559"/>
      <c r="Q584" s="562">
        <f t="shared" si="39"/>
        <v>0</v>
      </c>
    </row>
    <row r="585" spans="1:17" s="563" customFormat="1" ht="20.25" customHeight="1" x14ac:dyDescent="0.2">
      <c r="A585" s="619" t="str">
        <f>'FN_priloga 1'!$B$1</f>
        <v>EKONOMSKA ŠOLA MURSKA SOBOTA, NORŠINSKA ULICA 13, 9000 MURSKA SOBOTA</v>
      </c>
      <c r="B585" s="616"/>
      <c r="C585" s="613"/>
      <c r="D585" s="559"/>
      <c r="E585" s="560"/>
      <c r="F585" s="559"/>
      <c r="G585" s="559"/>
      <c r="H585" s="559"/>
      <c r="I585" s="559"/>
      <c r="J585" s="559"/>
      <c r="K585" s="561">
        <f t="shared" si="36"/>
        <v>0</v>
      </c>
      <c r="L585" s="559"/>
      <c r="M585" s="559"/>
      <c r="N585" s="561">
        <f t="shared" si="37"/>
        <v>0</v>
      </c>
      <c r="O585" s="561">
        <f t="shared" si="38"/>
        <v>0</v>
      </c>
      <c r="P585" s="559"/>
      <c r="Q585" s="562">
        <f t="shared" si="39"/>
        <v>0</v>
      </c>
    </row>
    <row r="586" spans="1:17" s="563" customFormat="1" ht="20.25" customHeight="1" x14ac:dyDescent="0.2">
      <c r="A586" s="619" t="str">
        <f>'FN_priloga 1'!$B$1</f>
        <v>EKONOMSKA ŠOLA MURSKA SOBOTA, NORŠINSKA ULICA 13, 9000 MURSKA SOBOTA</v>
      </c>
      <c r="B586" s="616"/>
      <c r="C586" s="613"/>
      <c r="D586" s="559"/>
      <c r="E586" s="560"/>
      <c r="F586" s="559"/>
      <c r="G586" s="559"/>
      <c r="H586" s="559"/>
      <c r="I586" s="559"/>
      <c r="J586" s="559"/>
      <c r="K586" s="561">
        <f t="shared" ref="K586:K649" si="40">SUM(H586:J586)</f>
        <v>0</v>
      </c>
      <c r="L586" s="559"/>
      <c r="M586" s="559"/>
      <c r="N586" s="561">
        <f t="shared" ref="N586:N649" si="41">SUM(L586:M586)</f>
        <v>0</v>
      </c>
      <c r="O586" s="561">
        <f t="shared" ref="O586:O649" si="42">G586+K586+N586</f>
        <v>0</v>
      </c>
      <c r="P586" s="559"/>
      <c r="Q586" s="562">
        <f t="shared" ref="Q586:Q649" si="43">O586+P586</f>
        <v>0</v>
      </c>
    </row>
    <row r="587" spans="1:17" s="563" customFormat="1" ht="20.25" customHeight="1" x14ac:dyDescent="0.2">
      <c r="A587" s="619" t="str">
        <f>'FN_priloga 1'!$B$1</f>
        <v>EKONOMSKA ŠOLA MURSKA SOBOTA, NORŠINSKA ULICA 13, 9000 MURSKA SOBOTA</v>
      </c>
      <c r="B587" s="616"/>
      <c r="C587" s="613"/>
      <c r="D587" s="559"/>
      <c r="E587" s="560"/>
      <c r="F587" s="559"/>
      <c r="G587" s="559"/>
      <c r="H587" s="559"/>
      <c r="I587" s="559"/>
      <c r="J587" s="559"/>
      <c r="K587" s="561">
        <f t="shared" si="40"/>
        <v>0</v>
      </c>
      <c r="L587" s="559"/>
      <c r="M587" s="559"/>
      <c r="N587" s="561">
        <f t="shared" si="41"/>
        <v>0</v>
      </c>
      <c r="O587" s="561">
        <f t="shared" si="42"/>
        <v>0</v>
      </c>
      <c r="P587" s="559"/>
      <c r="Q587" s="562">
        <f t="shared" si="43"/>
        <v>0</v>
      </c>
    </row>
    <row r="588" spans="1:17" s="563" customFormat="1" ht="20.25" customHeight="1" x14ac:dyDescent="0.2">
      <c r="A588" s="619" t="str">
        <f>'FN_priloga 1'!$B$1</f>
        <v>EKONOMSKA ŠOLA MURSKA SOBOTA, NORŠINSKA ULICA 13, 9000 MURSKA SOBOTA</v>
      </c>
      <c r="B588" s="616"/>
      <c r="C588" s="613"/>
      <c r="D588" s="559"/>
      <c r="E588" s="560"/>
      <c r="F588" s="559"/>
      <c r="G588" s="559"/>
      <c r="H588" s="559"/>
      <c r="I588" s="559"/>
      <c r="J588" s="559"/>
      <c r="K588" s="561">
        <f t="shared" si="40"/>
        <v>0</v>
      </c>
      <c r="L588" s="559"/>
      <c r="M588" s="559"/>
      <c r="N588" s="561">
        <f t="shared" si="41"/>
        <v>0</v>
      </c>
      <c r="O588" s="561">
        <f t="shared" si="42"/>
        <v>0</v>
      </c>
      <c r="P588" s="559"/>
      <c r="Q588" s="562">
        <f t="shared" si="43"/>
        <v>0</v>
      </c>
    </row>
    <row r="589" spans="1:17" s="563" customFormat="1" ht="20.25" customHeight="1" x14ac:dyDescent="0.2">
      <c r="A589" s="619" t="str">
        <f>'FN_priloga 1'!$B$1</f>
        <v>EKONOMSKA ŠOLA MURSKA SOBOTA, NORŠINSKA ULICA 13, 9000 MURSKA SOBOTA</v>
      </c>
      <c r="B589" s="616"/>
      <c r="C589" s="613"/>
      <c r="D589" s="559"/>
      <c r="E589" s="560"/>
      <c r="F589" s="559"/>
      <c r="G589" s="559"/>
      <c r="H589" s="559"/>
      <c r="I589" s="559"/>
      <c r="J589" s="559"/>
      <c r="K589" s="561">
        <f t="shared" si="40"/>
        <v>0</v>
      </c>
      <c r="L589" s="559"/>
      <c r="M589" s="559"/>
      <c r="N589" s="561">
        <f t="shared" si="41"/>
        <v>0</v>
      </c>
      <c r="O589" s="561">
        <f t="shared" si="42"/>
        <v>0</v>
      </c>
      <c r="P589" s="559"/>
      <c r="Q589" s="562">
        <f t="shared" si="43"/>
        <v>0</v>
      </c>
    </row>
    <row r="590" spans="1:17" s="563" customFormat="1" ht="20.25" customHeight="1" x14ac:dyDescent="0.2">
      <c r="A590" s="619" t="str">
        <f>'FN_priloga 1'!$B$1</f>
        <v>EKONOMSKA ŠOLA MURSKA SOBOTA, NORŠINSKA ULICA 13, 9000 MURSKA SOBOTA</v>
      </c>
      <c r="B590" s="616"/>
      <c r="C590" s="613"/>
      <c r="D590" s="559"/>
      <c r="E590" s="560"/>
      <c r="F590" s="559"/>
      <c r="G590" s="559"/>
      <c r="H590" s="559"/>
      <c r="I590" s="559"/>
      <c r="J590" s="559"/>
      <c r="K590" s="561">
        <f t="shared" si="40"/>
        <v>0</v>
      </c>
      <c r="L590" s="559"/>
      <c r="M590" s="559"/>
      <c r="N590" s="561">
        <f t="shared" si="41"/>
        <v>0</v>
      </c>
      <c r="O590" s="561">
        <f t="shared" si="42"/>
        <v>0</v>
      </c>
      <c r="P590" s="559"/>
      <c r="Q590" s="562">
        <f t="shared" si="43"/>
        <v>0</v>
      </c>
    </row>
    <row r="591" spans="1:17" s="563" customFormat="1" ht="20.25" customHeight="1" x14ac:dyDescent="0.2">
      <c r="A591" s="619" t="str">
        <f>'FN_priloga 1'!$B$1</f>
        <v>EKONOMSKA ŠOLA MURSKA SOBOTA, NORŠINSKA ULICA 13, 9000 MURSKA SOBOTA</v>
      </c>
      <c r="B591" s="616"/>
      <c r="C591" s="613"/>
      <c r="D591" s="559"/>
      <c r="E591" s="560"/>
      <c r="F591" s="559"/>
      <c r="G591" s="559"/>
      <c r="H591" s="559"/>
      <c r="I591" s="559"/>
      <c r="J591" s="559"/>
      <c r="K591" s="561">
        <f t="shared" si="40"/>
        <v>0</v>
      </c>
      <c r="L591" s="559"/>
      <c r="M591" s="559"/>
      <c r="N591" s="561">
        <f t="shared" si="41"/>
        <v>0</v>
      </c>
      <c r="O591" s="561">
        <f t="shared" si="42"/>
        <v>0</v>
      </c>
      <c r="P591" s="559"/>
      <c r="Q591" s="562">
        <f t="shared" si="43"/>
        <v>0</v>
      </c>
    </row>
    <row r="592" spans="1:17" s="563" customFormat="1" ht="20.25" customHeight="1" x14ac:dyDescent="0.2">
      <c r="A592" s="619" t="str">
        <f>'FN_priloga 1'!$B$1</f>
        <v>EKONOMSKA ŠOLA MURSKA SOBOTA, NORŠINSKA ULICA 13, 9000 MURSKA SOBOTA</v>
      </c>
      <c r="B592" s="616"/>
      <c r="C592" s="613"/>
      <c r="D592" s="559"/>
      <c r="E592" s="560"/>
      <c r="F592" s="559"/>
      <c r="G592" s="559"/>
      <c r="H592" s="559"/>
      <c r="I592" s="559"/>
      <c r="J592" s="559"/>
      <c r="K592" s="561">
        <f t="shared" si="40"/>
        <v>0</v>
      </c>
      <c r="L592" s="559"/>
      <c r="M592" s="559"/>
      <c r="N592" s="561">
        <f t="shared" si="41"/>
        <v>0</v>
      </c>
      <c r="O592" s="561">
        <f t="shared" si="42"/>
        <v>0</v>
      </c>
      <c r="P592" s="559"/>
      <c r="Q592" s="562">
        <f t="shared" si="43"/>
        <v>0</v>
      </c>
    </row>
    <row r="593" spans="1:17" s="563" customFormat="1" ht="20.25" customHeight="1" x14ac:dyDescent="0.2">
      <c r="A593" s="619" t="str">
        <f>'FN_priloga 1'!$B$1</f>
        <v>EKONOMSKA ŠOLA MURSKA SOBOTA, NORŠINSKA ULICA 13, 9000 MURSKA SOBOTA</v>
      </c>
      <c r="B593" s="616"/>
      <c r="C593" s="613"/>
      <c r="D593" s="559"/>
      <c r="E593" s="560"/>
      <c r="F593" s="559"/>
      <c r="G593" s="559"/>
      <c r="H593" s="559"/>
      <c r="I593" s="559"/>
      <c r="J593" s="559"/>
      <c r="K593" s="561">
        <f t="shared" si="40"/>
        <v>0</v>
      </c>
      <c r="L593" s="559"/>
      <c r="M593" s="559"/>
      <c r="N593" s="561">
        <f t="shared" si="41"/>
        <v>0</v>
      </c>
      <c r="O593" s="561">
        <f t="shared" si="42"/>
        <v>0</v>
      </c>
      <c r="P593" s="559"/>
      <c r="Q593" s="562">
        <f t="shared" si="43"/>
        <v>0</v>
      </c>
    </row>
    <row r="594" spans="1:17" s="563" customFormat="1" ht="20.25" customHeight="1" x14ac:dyDescent="0.2">
      <c r="A594" s="619" t="str">
        <f>'FN_priloga 1'!$B$1</f>
        <v>EKONOMSKA ŠOLA MURSKA SOBOTA, NORŠINSKA ULICA 13, 9000 MURSKA SOBOTA</v>
      </c>
      <c r="B594" s="616"/>
      <c r="C594" s="613"/>
      <c r="D594" s="559"/>
      <c r="E594" s="560"/>
      <c r="F594" s="559"/>
      <c r="G594" s="559"/>
      <c r="H594" s="559"/>
      <c r="I594" s="559"/>
      <c r="J594" s="559"/>
      <c r="K594" s="561">
        <f t="shared" si="40"/>
        <v>0</v>
      </c>
      <c r="L594" s="559"/>
      <c r="M594" s="559"/>
      <c r="N594" s="561">
        <f t="shared" si="41"/>
        <v>0</v>
      </c>
      <c r="O594" s="561">
        <f t="shared" si="42"/>
        <v>0</v>
      </c>
      <c r="P594" s="559"/>
      <c r="Q594" s="562">
        <f t="shared" si="43"/>
        <v>0</v>
      </c>
    </row>
    <row r="595" spans="1:17" s="563" customFormat="1" ht="20.25" customHeight="1" x14ac:dyDescent="0.2">
      <c r="A595" s="619" t="str">
        <f>'FN_priloga 1'!$B$1</f>
        <v>EKONOMSKA ŠOLA MURSKA SOBOTA, NORŠINSKA ULICA 13, 9000 MURSKA SOBOTA</v>
      </c>
      <c r="B595" s="616"/>
      <c r="C595" s="613"/>
      <c r="D595" s="559"/>
      <c r="E595" s="560"/>
      <c r="F595" s="559"/>
      <c r="G595" s="559"/>
      <c r="H595" s="559"/>
      <c r="I595" s="559"/>
      <c r="J595" s="559"/>
      <c r="K595" s="561">
        <f t="shared" si="40"/>
        <v>0</v>
      </c>
      <c r="L595" s="559"/>
      <c r="M595" s="559"/>
      <c r="N595" s="561">
        <f t="shared" si="41"/>
        <v>0</v>
      </c>
      <c r="O595" s="561">
        <f t="shared" si="42"/>
        <v>0</v>
      </c>
      <c r="P595" s="559"/>
      <c r="Q595" s="562">
        <f t="shared" si="43"/>
        <v>0</v>
      </c>
    </row>
    <row r="596" spans="1:17" s="563" customFormat="1" ht="20.25" customHeight="1" x14ac:dyDescent="0.2">
      <c r="A596" s="619" t="str">
        <f>'FN_priloga 1'!$B$1</f>
        <v>EKONOMSKA ŠOLA MURSKA SOBOTA, NORŠINSKA ULICA 13, 9000 MURSKA SOBOTA</v>
      </c>
      <c r="B596" s="616"/>
      <c r="C596" s="613"/>
      <c r="D596" s="559"/>
      <c r="E596" s="560"/>
      <c r="F596" s="559"/>
      <c r="G596" s="559"/>
      <c r="H596" s="559"/>
      <c r="I596" s="559"/>
      <c r="J596" s="559"/>
      <c r="K596" s="561">
        <f t="shared" si="40"/>
        <v>0</v>
      </c>
      <c r="L596" s="559"/>
      <c r="M596" s="559"/>
      <c r="N596" s="561">
        <f t="shared" si="41"/>
        <v>0</v>
      </c>
      <c r="O596" s="561">
        <f t="shared" si="42"/>
        <v>0</v>
      </c>
      <c r="P596" s="559"/>
      <c r="Q596" s="562">
        <f t="shared" si="43"/>
        <v>0</v>
      </c>
    </row>
    <row r="597" spans="1:17" s="563" customFormat="1" ht="20.25" customHeight="1" x14ac:dyDescent="0.2">
      <c r="A597" s="619" t="str">
        <f>'FN_priloga 1'!$B$1</f>
        <v>EKONOMSKA ŠOLA MURSKA SOBOTA, NORŠINSKA ULICA 13, 9000 MURSKA SOBOTA</v>
      </c>
      <c r="B597" s="616"/>
      <c r="C597" s="613"/>
      <c r="D597" s="559"/>
      <c r="E597" s="560"/>
      <c r="F597" s="559"/>
      <c r="G597" s="559"/>
      <c r="H597" s="559"/>
      <c r="I597" s="559"/>
      <c r="J597" s="559"/>
      <c r="K597" s="561">
        <f t="shared" si="40"/>
        <v>0</v>
      </c>
      <c r="L597" s="559"/>
      <c r="M597" s="559"/>
      <c r="N597" s="561">
        <f t="shared" si="41"/>
        <v>0</v>
      </c>
      <c r="O597" s="561">
        <f t="shared" si="42"/>
        <v>0</v>
      </c>
      <c r="P597" s="559"/>
      <c r="Q597" s="562">
        <f t="shared" si="43"/>
        <v>0</v>
      </c>
    </row>
    <row r="598" spans="1:17" s="563" customFormat="1" ht="20.25" customHeight="1" x14ac:dyDescent="0.2">
      <c r="A598" s="619" t="str">
        <f>'FN_priloga 1'!$B$1</f>
        <v>EKONOMSKA ŠOLA MURSKA SOBOTA, NORŠINSKA ULICA 13, 9000 MURSKA SOBOTA</v>
      </c>
      <c r="B598" s="616"/>
      <c r="C598" s="613"/>
      <c r="D598" s="559"/>
      <c r="E598" s="560"/>
      <c r="F598" s="559"/>
      <c r="G598" s="559"/>
      <c r="H598" s="559"/>
      <c r="I598" s="559"/>
      <c r="J598" s="559"/>
      <c r="K598" s="561">
        <f t="shared" si="40"/>
        <v>0</v>
      </c>
      <c r="L598" s="559"/>
      <c r="M598" s="559"/>
      <c r="N598" s="561">
        <f t="shared" si="41"/>
        <v>0</v>
      </c>
      <c r="O598" s="561">
        <f t="shared" si="42"/>
        <v>0</v>
      </c>
      <c r="P598" s="559"/>
      <c r="Q598" s="562">
        <f t="shared" si="43"/>
        <v>0</v>
      </c>
    </row>
    <row r="599" spans="1:17" s="563" customFormat="1" ht="20.25" customHeight="1" x14ac:dyDescent="0.2">
      <c r="A599" s="619" t="str">
        <f>'FN_priloga 1'!$B$1</f>
        <v>EKONOMSKA ŠOLA MURSKA SOBOTA, NORŠINSKA ULICA 13, 9000 MURSKA SOBOTA</v>
      </c>
      <c r="B599" s="616"/>
      <c r="C599" s="613"/>
      <c r="D599" s="559"/>
      <c r="E599" s="560"/>
      <c r="F599" s="559"/>
      <c r="G599" s="559"/>
      <c r="H599" s="559"/>
      <c r="I599" s="559"/>
      <c r="J599" s="559"/>
      <c r="K599" s="561">
        <f t="shared" si="40"/>
        <v>0</v>
      </c>
      <c r="L599" s="559"/>
      <c r="M599" s="559"/>
      <c r="N599" s="561">
        <f t="shared" si="41"/>
        <v>0</v>
      </c>
      <c r="O599" s="561">
        <f t="shared" si="42"/>
        <v>0</v>
      </c>
      <c r="P599" s="559"/>
      <c r="Q599" s="562">
        <f t="shared" si="43"/>
        <v>0</v>
      </c>
    </row>
    <row r="600" spans="1:17" s="563" customFormat="1" ht="20.25" customHeight="1" x14ac:dyDescent="0.2">
      <c r="A600" s="619" t="str">
        <f>'FN_priloga 1'!$B$1</f>
        <v>EKONOMSKA ŠOLA MURSKA SOBOTA, NORŠINSKA ULICA 13, 9000 MURSKA SOBOTA</v>
      </c>
      <c r="B600" s="616"/>
      <c r="C600" s="613"/>
      <c r="D600" s="559"/>
      <c r="E600" s="560"/>
      <c r="F600" s="559"/>
      <c r="G600" s="559"/>
      <c r="H600" s="559"/>
      <c r="I600" s="559"/>
      <c r="J600" s="559"/>
      <c r="K600" s="561">
        <f t="shared" si="40"/>
        <v>0</v>
      </c>
      <c r="L600" s="559"/>
      <c r="M600" s="559"/>
      <c r="N600" s="561">
        <f t="shared" si="41"/>
        <v>0</v>
      </c>
      <c r="O600" s="561">
        <f t="shared" si="42"/>
        <v>0</v>
      </c>
      <c r="P600" s="559"/>
      <c r="Q600" s="562">
        <f t="shared" si="43"/>
        <v>0</v>
      </c>
    </row>
    <row r="601" spans="1:17" s="563" customFormat="1" ht="20.25" customHeight="1" x14ac:dyDescent="0.2">
      <c r="A601" s="619" t="str">
        <f>'FN_priloga 1'!$B$1</f>
        <v>EKONOMSKA ŠOLA MURSKA SOBOTA, NORŠINSKA ULICA 13, 9000 MURSKA SOBOTA</v>
      </c>
      <c r="B601" s="616"/>
      <c r="C601" s="613"/>
      <c r="D601" s="559"/>
      <c r="E601" s="560"/>
      <c r="F601" s="559"/>
      <c r="G601" s="559"/>
      <c r="H601" s="559"/>
      <c r="I601" s="559"/>
      <c r="J601" s="559"/>
      <c r="K601" s="561">
        <f t="shared" si="40"/>
        <v>0</v>
      </c>
      <c r="L601" s="559"/>
      <c r="M601" s="559"/>
      <c r="N601" s="561">
        <f t="shared" si="41"/>
        <v>0</v>
      </c>
      <c r="O601" s="561">
        <f t="shared" si="42"/>
        <v>0</v>
      </c>
      <c r="P601" s="559"/>
      <c r="Q601" s="562">
        <f t="shared" si="43"/>
        <v>0</v>
      </c>
    </row>
    <row r="602" spans="1:17" s="563" customFormat="1" ht="20.25" customHeight="1" x14ac:dyDescent="0.2">
      <c r="A602" s="619" t="str">
        <f>'FN_priloga 1'!$B$1</f>
        <v>EKONOMSKA ŠOLA MURSKA SOBOTA, NORŠINSKA ULICA 13, 9000 MURSKA SOBOTA</v>
      </c>
      <c r="B602" s="616"/>
      <c r="C602" s="613"/>
      <c r="D602" s="559"/>
      <c r="E602" s="560"/>
      <c r="F602" s="559"/>
      <c r="G602" s="559"/>
      <c r="H602" s="559"/>
      <c r="I602" s="559"/>
      <c r="J602" s="559"/>
      <c r="K602" s="561">
        <f t="shared" si="40"/>
        <v>0</v>
      </c>
      <c r="L602" s="559"/>
      <c r="M602" s="559"/>
      <c r="N602" s="561">
        <f t="shared" si="41"/>
        <v>0</v>
      </c>
      <c r="O602" s="561">
        <f t="shared" si="42"/>
        <v>0</v>
      </c>
      <c r="P602" s="559"/>
      <c r="Q602" s="562">
        <f t="shared" si="43"/>
        <v>0</v>
      </c>
    </row>
    <row r="603" spans="1:17" s="563" customFormat="1" ht="20.25" customHeight="1" x14ac:dyDescent="0.2">
      <c r="A603" s="619" t="str">
        <f>'FN_priloga 1'!$B$1</f>
        <v>EKONOMSKA ŠOLA MURSKA SOBOTA, NORŠINSKA ULICA 13, 9000 MURSKA SOBOTA</v>
      </c>
      <c r="B603" s="616"/>
      <c r="C603" s="613"/>
      <c r="D603" s="559"/>
      <c r="E603" s="560"/>
      <c r="F603" s="559"/>
      <c r="G603" s="559"/>
      <c r="H603" s="559"/>
      <c r="I603" s="559"/>
      <c r="J603" s="559"/>
      <c r="K603" s="561">
        <f t="shared" si="40"/>
        <v>0</v>
      </c>
      <c r="L603" s="559"/>
      <c r="M603" s="559"/>
      <c r="N603" s="561">
        <f t="shared" si="41"/>
        <v>0</v>
      </c>
      <c r="O603" s="561">
        <f t="shared" si="42"/>
        <v>0</v>
      </c>
      <c r="P603" s="559"/>
      <c r="Q603" s="562">
        <f t="shared" si="43"/>
        <v>0</v>
      </c>
    </row>
    <row r="604" spans="1:17" s="563" customFormat="1" ht="20.25" customHeight="1" x14ac:dyDescent="0.2">
      <c r="A604" s="619" t="str">
        <f>'FN_priloga 1'!$B$1</f>
        <v>EKONOMSKA ŠOLA MURSKA SOBOTA, NORŠINSKA ULICA 13, 9000 MURSKA SOBOTA</v>
      </c>
      <c r="B604" s="616"/>
      <c r="C604" s="613"/>
      <c r="D604" s="559"/>
      <c r="E604" s="560"/>
      <c r="F604" s="559"/>
      <c r="G604" s="559"/>
      <c r="H604" s="559"/>
      <c r="I604" s="559"/>
      <c r="J604" s="559"/>
      <c r="K604" s="561">
        <f t="shared" si="40"/>
        <v>0</v>
      </c>
      <c r="L604" s="559"/>
      <c r="M604" s="559"/>
      <c r="N604" s="561">
        <f t="shared" si="41"/>
        <v>0</v>
      </c>
      <c r="O604" s="561">
        <f t="shared" si="42"/>
        <v>0</v>
      </c>
      <c r="P604" s="559"/>
      <c r="Q604" s="562">
        <f t="shared" si="43"/>
        <v>0</v>
      </c>
    </row>
    <row r="605" spans="1:17" s="563" customFormat="1" ht="20.25" customHeight="1" x14ac:dyDescent="0.2">
      <c r="A605" s="619" t="str">
        <f>'FN_priloga 1'!$B$1</f>
        <v>EKONOMSKA ŠOLA MURSKA SOBOTA, NORŠINSKA ULICA 13, 9000 MURSKA SOBOTA</v>
      </c>
      <c r="B605" s="616"/>
      <c r="C605" s="613"/>
      <c r="D605" s="559"/>
      <c r="E605" s="560"/>
      <c r="F605" s="559"/>
      <c r="G605" s="559"/>
      <c r="H605" s="559"/>
      <c r="I605" s="559"/>
      <c r="J605" s="559"/>
      <c r="K605" s="561">
        <f t="shared" si="40"/>
        <v>0</v>
      </c>
      <c r="L605" s="559"/>
      <c r="M605" s="559"/>
      <c r="N605" s="561">
        <f t="shared" si="41"/>
        <v>0</v>
      </c>
      <c r="O605" s="561">
        <f t="shared" si="42"/>
        <v>0</v>
      </c>
      <c r="P605" s="559"/>
      <c r="Q605" s="562">
        <f t="shared" si="43"/>
        <v>0</v>
      </c>
    </row>
    <row r="606" spans="1:17" s="563" customFormat="1" ht="20.25" customHeight="1" x14ac:dyDescent="0.2">
      <c r="A606" s="619" t="str">
        <f>'FN_priloga 1'!$B$1</f>
        <v>EKONOMSKA ŠOLA MURSKA SOBOTA, NORŠINSKA ULICA 13, 9000 MURSKA SOBOTA</v>
      </c>
      <c r="B606" s="616"/>
      <c r="C606" s="613"/>
      <c r="D606" s="559"/>
      <c r="E606" s="560"/>
      <c r="F606" s="559"/>
      <c r="G606" s="559"/>
      <c r="H606" s="559"/>
      <c r="I606" s="559"/>
      <c r="J606" s="559"/>
      <c r="K606" s="561">
        <f t="shared" si="40"/>
        <v>0</v>
      </c>
      <c r="L606" s="559"/>
      <c r="M606" s="559"/>
      <c r="N606" s="561">
        <f t="shared" si="41"/>
        <v>0</v>
      </c>
      <c r="O606" s="561">
        <f t="shared" si="42"/>
        <v>0</v>
      </c>
      <c r="P606" s="559"/>
      <c r="Q606" s="562">
        <f t="shared" si="43"/>
        <v>0</v>
      </c>
    </row>
    <row r="607" spans="1:17" s="563" customFormat="1" ht="20.25" customHeight="1" x14ac:dyDescent="0.2">
      <c r="A607" s="619" t="str">
        <f>'FN_priloga 1'!$B$1</f>
        <v>EKONOMSKA ŠOLA MURSKA SOBOTA, NORŠINSKA ULICA 13, 9000 MURSKA SOBOTA</v>
      </c>
      <c r="B607" s="616"/>
      <c r="C607" s="613"/>
      <c r="D607" s="559"/>
      <c r="E607" s="560"/>
      <c r="F607" s="559"/>
      <c r="G607" s="559"/>
      <c r="H607" s="559"/>
      <c r="I607" s="559"/>
      <c r="J607" s="559"/>
      <c r="K607" s="561">
        <f t="shared" si="40"/>
        <v>0</v>
      </c>
      <c r="L607" s="559"/>
      <c r="M607" s="559"/>
      <c r="N607" s="561">
        <f t="shared" si="41"/>
        <v>0</v>
      </c>
      <c r="O607" s="561">
        <f t="shared" si="42"/>
        <v>0</v>
      </c>
      <c r="P607" s="559"/>
      <c r="Q607" s="562">
        <f t="shared" si="43"/>
        <v>0</v>
      </c>
    </row>
    <row r="608" spans="1:17" s="563" customFormat="1" ht="20.25" customHeight="1" x14ac:dyDescent="0.2">
      <c r="A608" s="619" t="str">
        <f>'FN_priloga 1'!$B$1</f>
        <v>EKONOMSKA ŠOLA MURSKA SOBOTA, NORŠINSKA ULICA 13, 9000 MURSKA SOBOTA</v>
      </c>
      <c r="B608" s="616"/>
      <c r="C608" s="613"/>
      <c r="D608" s="559"/>
      <c r="E608" s="560"/>
      <c r="F608" s="559"/>
      <c r="G608" s="559"/>
      <c r="H608" s="559"/>
      <c r="I608" s="559"/>
      <c r="J608" s="559"/>
      <c r="K608" s="561">
        <f t="shared" si="40"/>
        <v>0</v>
      </c>
      <c r="L608" s="559"/>
      <c r="M608" s="559"/>
      <c r="N608" s="561">
        <f t="shared" si="41"/>
        <v>0</v>
      </c>
      <c r="O608" s="561">
        <f t="shared" si="42"/>
        <v>0</v>
      </c>
      <c r="P608" s="559"/>
      <c r="Q608" s="562">
        <f t="shared" si="43"/>
        <v>0</v>
      </c>
    </row>
    <row r="609" spans="1:17" s="563" customFormat="1" ht="20.25" customHeight="1" x14ac:dyDescent="0.2">
      <c r="A609" s="619" t="str">
        <f>'FN_priloga 1'!$B$1</f>
        <v>EKONOMSKA ŠOLA MURSKA SOBOTA, NORŠINSKA ULICA 13, 9000 MURSKA SOBOTA</v>
      </c>
      <c r="B609" s="616"/>
      <c r="C609" s="613"/>
      <c r="D609" s="559"/>
      <c r="E609" s="560"/>
      <c r="F609" s="559"/>
      <c r="G609" s="559"/>
      <c r="H609" s="559"/>
      <c r="I609" s="559"/>
      <c r="J609" s="559"/>
      <c r="K609" s="561">
        <f t="shared" si="40"/>
        <v>0</v>
      </c>
      <c r="L609" s="559"/>
      <c r="M609" s="559"/>
      <c r="N609" s="561">
        <f t="shared" si="41"/>
        <v>0</v>
      </c>
      <c r="O609" s="561">
        <f t="shared" si="42"/>
        <v>0</v>
      </c>
      <c r="P609" s="559"/>
      <c r="Q609" s="562">
        <f t="shared" si="43"/>
        <v>0</v>
      </c>
    </row>
    <row r="610" spans="1:17" s="563" customFormat="1" ht="20.25" customHeight="1" x14ac:dyDescent="0.2">
      <c r="A610" s="619" t="str">
        <f>'FN_priloga 1'!$B$1</f>
        <v>EKONOMSKA ŠOLA MURSKA SOBOTA, NORŠINSKA ULICA 13, 9000 MURSKA SOBOTA</v>
      </c>
      <c r="B610" s="616"/>
      <c r="C610" s="613"/>
      <c r="D610" s="559"/>
      <c r="E610" s="560"/>
      <c r="F610" s="559"/>
      <c r="G610" s="559"/>
      <c r="H610" s="559"/>
      <c r="I610" s="559"/>
      <c r="J610" s="559"/>
      <c r="K610" s="561">
        <f t="shared" si="40"/>
        <v>0</v>
      </c>
      <c r="L610" s="559"/>
      <c r="M610" s="559"/>
      <c r="N610" s="561">
        <f t="shared" si="41"/>
        <v>0</v>
      </c>
      <c r="O610" s="561">
        <f t="shared" si="42"/>
        <v>0</v>
      </c>
      <c r="P610" s="559"/>
      <c r="Q610" s="562">
        <f t="shared" si="43"/>
        <v>0</v>
      </c>
    </row>
    <row r="611" spans="1:17" s="563" customFormat="1" ht="20.25" customHeight="1" x14ac:dyDescent="0.2">
      <c r="A611" s="619" t="str">
        <f>'FN_priloga 1'!$B$1</f>
        <v>EKONOMSKA ŠOLA MURSKA SOBOTA, NORŠINSKA ULICA 13, 9000 MURSKA SOBOTA</v>
      </c>
      <c r="B611" s="616"/>
      <c r="C611" s="613"/>
      <c r="D611" s="559"/>
      <c r="E611" s="560"/>
      <c r="F611" s="559"/>
      <c r="G611" s="559"/>
      <c r="H611" s="559"/>
      <c r="I611" s="559"/>
      <c r="J611" s="559"/>
      <c r="K611" s="561">
        <f t="shared" si="40"/>
        <v>0</v>
      </c>
      <c r="L611" s="559"/>
      <c r="M611" s="559"/>
      <c r="N611" s="561">
        <f t="shared" si="41"/>
        <v>0</v>
      </c>
      <c r="O611" s="561">
        <f t="shared" si="42"/>
        <v>0</v>
      </c>
      <c r="P611" s="559"/>
      <c r="Q611" s="562">
        <f t="shared" si="43"/>
        <v>0</v>
      </c>
    </row>
    <row r="612" spans="1:17" s="563" customFormat="1" ht="20.25" customHeight="1" x14ac:dyDescent="0.2">
      <c r="A612" s="619" t="str">
        <f>'FN_priloga 1'!$B$1</f>
        <v>EKONOMSKA ŠOLA MURSKA SOBOTA, NORŠINSKA ULICA 13, 9000 MURSKA SOBOTA</v>
      </c>
      <c r="B612" s="616"/>
      <c r="C612" s="613"/>
      <c r="D612" s="559"/>
      <c r="E612" s="560"/>
      <c r="F612" s="559"/>
      <c r="G612" s="559"/>
      <c r="H612" s="559"/>
      <c r="I612" s="559"/>
      <c r="J612" s="559"/>
      <c r="K612" s="561">
        <f t="shared" si="40"/>
        <v>0</v>
      </c>
      <c r="L612" s="559"/>
      <c r="M612" s="559"/>
      <c r="N612" s="561">
        <f t="shared" si="41"/>
        <v>0</v>
      </c>
      <c r="O612" s="561">
        <f t="shared" si="42"/>
        <v>0</v>
      </c>
      <c r="P612" s="559"/>
      <c r="Q612" s="562">
        <f t="shared" si="43"/>
        <v>0</v>
      </c>
    </row>
    <row r="613" spans="1:17" s="563" customFormat="1" ht="20.25" customHeight="1" x14ac:dyDescent="0.2">
      <c r="A613" s="619" t="str">
        <f>'FN_priloga 1'!$B$1</f>
        <v>EKONOMSKA ŠOLA MURSKA SOBOTA, NORŠINSKA ULICA 13, 9000 MURSKA SOBOTA</v>
      </c>
      <c r="B613" s="616"/>
      <c r="C613" s="613"/>
      <c r="D613" s="559"/>
      <c r="E613" s="560"/>
      <c r="F613" s="559"/>
      <c r="G613" s="559"/>
      <c r="H613" s="559"/>
      <c r="I613" s="559"/>
      <c r="J613" s="559"/>
      <c r="K613" s="561">
        <f t="shared" si="40"/>
        <v>0</v>
      </c>
      <c r="L613" s="559"/>
      <c r="M613" s="559"/>
      <c r="N613" s="561">
        <f t="shared" si="41"/>
        <v>0</v>
      </c>
      <c r="O613" s="561">
        <f t="shared" si="42"/>
        <v>0</v>
      </c>
      <c r="P613" s="559"/>
      <c r="Q613" s="562">
        <f t="shared" si="43"/>
        <v>0</v>
      </c>
    </row>
    <row r="614" spans="1:17" s="563" customFormat="1" ht="20.25" customHeight="1" x14ac:dyDescent="0.2">
      <c r="A614" s="619" t="str">
        <f>'FN_priloga 1'!$B$1</f>
        <v>EKONOMSKA ŠOLA MURSKA SOBOTA, NORŠINSKA ULICA 13, 9000 MURSKA SOBOTA</v>
      </c>
      <c r="B614" s="616"/>
      <c r="C614" s="613"/>
      <c r="D614" s="559"/>
      <c r="E614" s="560"/>
      <c r="F614" s="559"/>
      <c r="G614" s="559"/>
      <c r="H614" s="559"/>
      <c r="I614" s="559"/>
      <c r="J614" s="559"/>
      <c r="K614" s="561">
        <f t="shared" si="40"/>
        <v>0</v>
      </c>
      <c r="L614" s="559"/>
      <c r="M614" s="559"/>
      <c r="N614" s="561">
        <f t="shared" si="41"/>
        <v>0</v>
      </c>
      <c r="O614" s="561">
        <f t="shared" si="42"/>
        <v>0</v>
      </c>
      <c r="P614" s="559"/>
      <c r="Q614" s="562">
        <f t="shared" si="43"/>
        <v>0</v>
      </c>
    </row>
    <row r="615" spans="1:17" s="563" customFormat="1" ht="20.25" customHeight="1" x14ac:dyDescent="0.2">
      <c r="A615" s="619" t="str">
        <f>'FN_priloga 1'!$B$1</f>
        <v>EKONOMSKA ŠOLA MURSKA SOBOTA, NORŠINSKA ULICA 13, 9000 MURSKA SOBOTA</v>
      </c>
      <c r="B615" s="616"/>
      <c r="C615" s="613"/>
      <c r="D615" s="559"/>
      <c r="E615" s="560"/>
      <c r="F615" s="559"/>
      <c r="G615" s="559"/>
      <c r="H615" s="559"/>
      <c r="I615" s="559"/>
      <c r="J615" s="559"/>
      <c r="K615" s="561">
        <f t="shared" si="40"/>
        <v>0</v>
      </c>
      <c r="L615" s="559"/>
      <c r="M615" s="559"/>
      <c r="N615" s="561">
        <f t="shared" si="41"/>
        <v>0</v>
      </c>
      <c r="O615" s="561">
        <f t="shared" si="42"/>
        <v>0</v>
      </c>
      <c r="P615" s="559"/>
      <c r="Q615" s="562">
        <f t="shared" si="43"/>
        <v>0</v>
      </c>
    </row>
    <row r="616" spans="1:17" s="563" customFormat="1" ht="20.25" customHeight="1" x14ac:dyDescent="0.2">
      <c r="A616" s="619" t="str">
        <f>'FN_priloga 1'!$B$1</f>
        <v>EKONOMSKA ŠOLA MURSKA SOBOTA, NORŠINSKA ULICA 13, 9000 MURSKA SOBOTA</v>
      </c>
      <c r="B616" s="616"/>
      <c r="C616" s="613"/>
      <c r="D616" s="559"/>
      <c r="E616" s="560"/>
      <c r="F616" s="559"/>
      <c r="G616" s="559"/>
      <c r="H616" s="559"/>
      <c r="I616" s="559"/>
      <c r="J616" s="559"/>
      <c r="K616" s="561">
        <f t="shared" si="40"/>
        <v>0</v>
      </c>
      <c r="L616" s="559"/>
      <c r="M616" s="559"/>
      <c r="N616" s="561">
        <f t="shared" si="41"/>
        <v>0</v>
      </c>
      <c r="O616" s="561">
        <f t="shared" si="42"/>
        <v>0</v>
      </c>
      <c r="P616" s="559"/>
      <c r="Q616" s="562">
        <f t="shared" si="43"/>
        <v>0</v>
      </c>
    </row>
    <row r="617" spans="1:17" s="563" customFormat="1" ht="20.25" customHeight="1" x14ac:dyDescent="0.2">
      <c r="A617" s="619" t="str">
        <f>'FN_priloga 1'!$B$1</f>
        <v>EKONOMSKA ŠOLA MURSKA SOBOTA, NORŠINSKA ULICA 13, 9000 MURSKA SOBOTA</v>
      </c>
      <c r="B617" s="616"/>
      <c r="C617" s="613"/>
      <c r="D617" s="559"/>
      <c r="E617" s="560"/>
      <c r="F617" s="559"/>
      <c r="G617" s="559"/>
      <c r="H617" s="559"/>
      <c r="I617" s="559"/>
      <c r="J617" s="559"/>
      <c r="K617" s="561">
        <f t="shared" si="40"/>
        <v>0</v>
      </c>
      <c r="L617" s="559"/>
      <c r="M617" s="559"/>
      <c r="N617" s="561">
        <f t="shared" si="41"/>
        <v>0</v>
      </c>
      <c r="O617" s="561">
        <f t="shared" si="42"/>
        <v>0</v>
      </c>
      <c r="P617" s="559"/>
      <c r="Q617" s="562">
        <f t="shared" si="43"/>
        <v>0</v>
      </c>
    </row>
    <row r="618" spans="1:17" s="563" customFormat="1" ht="20.25" customHeight="1" x14ac:dyDescent="0.2">
      <c r="A618" s="619" t="str">
        <f>'FN_priloga 1'!$B$1</f>
        <v>EKONOMSKA ŠOLA MURSKA SOBOTA, NORŠINSKA ULICA 13, 9000 MURSKA SOBOTA</v>
      </c>
      <c r="B618" s="616"/>
      <c r="C618" s="613"/>
      <c r="D618" s="559"/>
      <c r="E618" s="560"/>
      <c r="F618" s="559"/>
      <c r="G618" s="559"/>
      <c r="H618" s="559"/>
      <c r="I618" s="559"/>
      <c r="J618" s="559"/>
      <c r="K618" s="561">
        <f t="shared" si="40"/>
        <v>0</v>
      </c>
      <c r="L618" s="559"/>
      <c r="M618" s="559"/>
      <c r="N618" s="561">
        <f t="shared" si="41"/>
        <v>0</v>
      </c>
      <c r="O618" s="561">
        <f t="shared" si="42"/>
        <v>0</v>
      </c>
      <c r="P618" s="559"/>
      <c r="Q618" s="562">
        <f t="shared" si="43"/>
        <v>0</v>
      </c>
    </row>
    <row r="619" spans="1:17" s="563" customFormat="1" ht="20.25" customHeight="1" x14ac:dyDescent="0.2">
      <c r="A619" s="619" t="str">
        <f>'FN_priloga 1'!$B$1</f>
        <v>EKONOMSKA ŠOLA MURSKA SOBOTA, NORŠINSKA ULICA 13, 9000 MURSKA SOBOTA</v>
      </c>
      <c r="B619" s="616"/>
      <c r="C619" s="613"/>
      <c r="D619" s="559"/>
      <c r="E619" s="560"/>
      <c r="F619" s="559"/>
      <c r="G619" s="559"/>
      <c r="H619" s="559"/>
      <c r="I619" s="559"/>
      <c r="J619" s="559"/>
      <c r="K619" s="561">
        <f t="shared" si="40"/>
        <v>0</v>
      </c>
      <c r="L619" s="559"/>
      <c r="M619" s="559"/>
      <c r="N619" s="561">
        <f t="shared" si="41"/>
        <v>0</v>
      </c>
      <c r="O619" s="561">
        <f t="shared" si="42"/>
        <v>0</v>
      </c>
      <c r="P619" s="559"/>
      <c r="Q619" s="562">
        <f t="shared" si="43"/>
        <v>0</v>
      </c>
    </row>
    <row r="620" spans="1:17" s="563" customFormat="1" ht="20.25" customHeight="1" x14ac:dyDescent="0.2">
      <c r="A620" s="619" t="str">
        <f>'FN_priloga 1'!$B$1</f>
        <v>EKONOMSKA ŠOLA MURSKA SOBOTA, NORŠINSKA ULICA 13, 9000 MURSKA SOBOTA</v>
      </c>
      <c r="B620" s="616"/>
      <c r="C620" s="613"/>
      <c r="D620" s="559"/>
      <c r="E620" s="560"/>
      <c r="F620" s="559"/>
      <c r="G620" s="559"/>
      <c r="H620" s="559"/>
      <c r="I620" s="559"/>
      <c r="J620" s="559"/>
      <c r="K620" s="561">
        <f t="shared" si="40"/>
        <v>0</v>
      </c>
      <c r="L620" s="559"/>
      <c r="M620" s="559"/>
      <c r="N620" s="561">
        <f t="shared" si="41"/>
        <v>0</v>
      </c>
      <c r="O620" s="561">
        <f t="shared" si="42"/>
        <v>0</v>
      </c>
      <c r="P620" s="559"/>
      <c r="Q620" s="562">
        <f t="shared" si="43"/>
        <v>0</v>
      </c>
    </row>
    <row r="621" spans="1:17" s="563" customFormat="1" ht="20.25" customHeight="1" x14ac:dyDescent="0.2">
      <c r="A621" s="619" t="str">
        <f>'FN_priloga 1'!$B$1</f>
        <v>EKONOMSKA ŠOLA MURSKA SOBOTA, NORŠINSKA ULICA 13, 9000 MURSKA SOBOTA</v>
      </c>
      <c r="B621" s="616"/>
      <c r="C621" s="613"/>
      <c r="D621" s="559"/>
      <c r="E621" s="560"/>
      <c r="F621" s="559"/>
      <c r="G621" s="559"/>
      <c r="H621" s="559"/>
      <c r="I621" s="559"/>
      <c r="J621" s="559"/>
      <c r="K621" s="561">
        <f t="shared" si="40"/>
        <v>0</v>
      </c>
      <c r="L621" s="559"/>
      <c r="M621" s="559"/>
      <c r="N621" s="561">
        <f t="shared" si="41"/>
        <v>0</v>
      </c>
      <c r="O621" s="561">
        <f t="shared" si="42"/>
        <v>0</v>
      </c>
      <c r="P621" s="559"/>
      <c r="Q621" s="562">
        <f t="shared" si="43"/>
        <v>0</v>
      </c>
    </row>
    <row r="622" spans="1:17" s="563" customFormat="1" ht="20.25" customHeight="1" x14ac:dyDescent="0.2">
      <c r="A622" s="619" t="str">
        <f>'FN_priloga 1'!$B$1</f>
        <v>EKONOMSKA ŠOLA MURSKA SOBOTA, NORŠINSKA ULICA 13, 9000 MURSKA SOBOTA</v>
      </c>
      <c r="B622" s="616"/>
      <c r="C622" s="613"/>
      <c r="D622" s="559"/>
      <c r="E622" s="560"/>
      <c r="F622" s="559"/>
      <c r="G622" s="559"/>
      <c r="H622" s="559"/>
      <c r="I622" s="559"/>
      <c r="J622" s="559"/>
      <c r="K622" s="561">
        <f t="shared" si="40"/>
        <v>0</v>
      </c>
      <c r="L622" s="559"/>
      <c r="M622" s="559"/>
      <c r="N622" s="561">
        <f t="shared" si="41"/>
        <v>0</v>
      </c>
      <c r="O622" s="561">
        <f t="shared" si="42"/>
        <v>0</v>
      </c>
      <c r="P622" s="559"/>
      <c r="Q622" s="562">
        <f t="shared" si="43"/>
        <v>0</v>
      </c>
    </row>
    <row r="623" spans="1:17" s="563" customFormat="1" ht="20.25" customHeight="1" x14ac:dyDescent="0.2">
      <c r="A623" s="619" t="str">
        <f>'FN_priloga 1'!$B$1</f>
        <v>EKONOMSKA ŠOLA MURSKA SOBOTA, NORŠINSKA ULICA 13, 9000 MURSKA SOBOTA</v>
      </c>
      <c r="B623" s="616"/>
      <c r="C623" s="613"/>
      <c r="D623" s="559"/>
      <c r="E623" s="560"/>
      <c r="F623" s="559"/>
      <c r="G623" s="559"/>
      <c r="H623" s="559"/>
      <c r="I623" s="559"/>
      <c r="J623" s="559"/>
      <c r="K623" s="561">
        <f t="shared" si="40"/>
        <v>0</v>
      </c>
      <c r="L623" s="559"/>
      <c r="M623" s="559"/>
      <c r="N623" s="561">
        <f t="shared" si="41"/>
        <v>0</v>
      </c>
      <c r="O623" s="561">
        <f t="shared" si="42"/>
        <v>0</v>
      </c>
      <c r="P623" s="559"/>
      <c r="Q623" s="562">
        <f t="shared" si="43"/>
        <v>0</v>
      </c>
    </row>
    <row r="624" spans="1:17" s="563" customFormat="1" ht="20.25" customHeight="1" x14ac:dyDescent="0.2">
      <c r="A624" s="619" t="str">
        <f>'FN_priloga 1'!$B$1</f>
        <v>EKONOMSKA ŠOLA MURSKA SOBOTA, NORŠINSKA ULICA 13, 9000 MURSKA SOBOTA</v>
      </c>
      <c r="B624" s="616"/>
      <c r="C624" s="613"/>
      <c r="D624" s="559"/>
      <c r="E624" s="560"/>
      <c r="F624" s="559"/>
      <c r="G624" s="559"/>
      <c r="H624" s="559"/>
      <c r="I624" s="559"/>
      <c r="J624" s="559"/>
      <c r="K624" s="561">
        <f t="shared" si="40"/>
        <v>0</v>
      </c>
      <c r="L624" s="559"/>
      <c r="M624" s="559"/>
      <c r="N624" s="561">
        <f t="shared" si="41"/>
        <v>0</v>
      </c>
      <c r="O624" s="561">
        <f t="shared" si="42"/>
        <v>0</v>
      </c>
      <c r="P624" s="559"/>
      <c r="Q624" s="562">
        <f t="shared" si="43"/>
        <v>0</v>
      </c>
    </row>
    <row r="625" spans="1:17" s="563" customFormat="1" ht="20.25" customHeight="1" x14ac:dyDescent="0.2">
      <c r="A625" s="619" t="str">
        <f>'FN_priloga 1'!$B$1</f>
        <v>EKONOMSKA ŠOLA MURSKA SOBOTA, NORŠINSKA ULICA 13, 9000 MURSKA SOBOTA</v>
      </c>
      <c r="B625" s="616"/>
      <c r="C625" s="613"/>
      <c r="D625" s="559"/>
      <c r="E625" s="560"/>
      <c r="F625" s="559"/>
      <c r="G625" s="559"/>
      <c r="H625" s="559"/>
      <c r="I625" s="559"/>
      <c r="J625" s="559"/>
      <c r="K625" s="561">
        <f t="shared" si="40"/>
        <v>0</v>
      </c>
      <c r="L625" s="559"/>
      <c r="M625" s="559"/>
      <c r="N625" s="561">
        <f t="shared" si="41"/>
        <v>0</v>
      </c>
      <c r="O625" s="561">
        <f t="shared" si="42"/>
        <v>0</v>
      </c>
      <c r="P625" s="559"/>
      <c r="Q625" s="562">
        <f t="shared" si="43"/>
        <v>0</v>
      </c>
    </row>
    <row r="626" spans="1:17" s="563" customFormat="1" ht="20.25" customHeight="1" x14ac:dyDescent="0.2">
      <c r="A626" s="619" t="str">
        <f>'FN_priloga 1'!$B$1</f>
        <v>EKONOMSKA ŠOLA MURSKA SOBOTA, NORŠINSKA ULICA 13, 9000 MURSKA SOBOTA</v>
      </c>
      <c r="B626" s="616"/>
      <c r="C626" s="613"/>
      <c r="D626" s="559"/>
      <c r="E626" s="560"/>
      <c r="F626" s="559"/>
      <c r="G626" s="559"/>
      <c r="H626" s="559"/>
      <c r="I626" s="559"/>
      <c r="J626" s="559"/>
      <c r="K626" s="561">
        <f t="shared" si="40"/>
        <v>0</v>
      </c>
      <c r="L626" s="559"/>
      <c r="M626" s="559"/>
      <c r="N626" s="561">
        <f t="shared" si="41"/>
        <v>0</v>
      </c>
      <c r="O626" s="561">
        <f t="shared" si="42"/>
        <v>0</v>
      </c>
      <c r="P626" s="559"/>
      <c r="Q626" s="562">
        <f t="shared" si="43"/>
        <v>0</v>
      </c>
    </row>
    <row r="627" spans="1:17" s="563" customFormat="1" ht="20.25" customHeight="1" x14ac:dyDescent="0.2">
      <c r="A627" s="619" t="str">
        <f>'FN_priloga 1'!$B$1</f>
        <v>EKONOMSKA ŠOLA MURSKA SOBOTA, NORŠINSKA ULICA 13, 9000 MURSKA SOBOTA</v>
      </c>
      <c r="B627" s="616"/>
      <c r="C627" s="613"/>
      <c r="D627" s="559"/>
      <c r="E627" s="560"/>
      <c r="F627" s="559"/>
      <c r="G627" s="559"/>
      <c r="H627" s="559"/>
      <c r="I627" s="559"/>
      <c r="J627" s="559"/>
      <c r="K627" s="561">
        <f t="shared" si="40"/>
        <v>0</v>
      </c>
      <c r="L627" s="559"/>
      <c r="M627" s="559"/>
      <c r="N627" s="561">
        <f t="shared" si="41"/>
        <v>0</v>
      </c>
      <c r="O627" s="561">
        <f t="shared" si="42"/>
        <v>0</v>
      </c>
      <c r="P627" s="559"/>
      <c r="Q627" s="562">
        <f t="shared" si="43"/>
        <v>0</v>
      </c>
    </row>
    <row r="628" spans="1:17" s="563" customFormat="1" ht="20.25" customHeight="1" x14ac:dyDescent="0.2">
      <c r="A628" s="619" t="str">
        <f>'FN_priloga 1'!$B$1</f>
        <v>EKONOMSKA ŠOLA MURSKA SOBOTA, NORŠINSKA ULICA 13, 9000 MURSKA SOBOTA</v>
      </c>
      <c r="B628" s="616"/>
      <c r="C628" s="613"/>
      <c r="D628" s="559"/>
      <c r="E628" s="560"/>
      <c r="F628" s="559"/>
      <c r="G628" s="559"/>
      <c r="H628" s="559"/>
      <c r="I628" s="559"/>
      <c r="J628" s="559"/>
      <c r="K628" s="561">
        <f t="shared" si="40"/>
        <v>0</v>
      </c>
      <c r="L628" s="559"/>
      <c r="M628" s="559"/>
      <c r="N628" s="561">
        <f t="shared" si="41"/>
        <v>0</v>
      </c>
      <c r="O628" s="561">
        <f t="shared" si="42"/>
        <v>0</v>
      </c>
      <c r="P628" s="559"/>
      <c r="Q628" s="562">
        <f t="shared" si="43"/>
        <v>0</v>
      </c>
    </row>
    <row r="629" spans="1:17" s="563" customFormat="1" ht="20.25" customHeight="1" x14ac:dyDescent="0.2">
      <c r="A629" s="619" t="str">
        <f>'FN_priloga 1'!$B$1</f>
        <v>EKONOMSKA ŠOLA MURSKA SOBOTA, NORŠINSKA ULICA 13, 9000 MURSKA SOBOTA</v>
      </c>
      <c r="B629" s="616"/>
      <c r="C629" s="613"/>
      <c r="D629" s="559"/>
      <c r="E629" s="560"/>
      <c r="F629" s="559"/>
      <c r="G629" s="559"/>
      <c r="H629" s="559"/>
      <c r="I629" s="559"/>
      <c r="J629" s="559"/>
      <c r="K629" s="561">
        <f t="shared" si="40"/>
        <v>0</v>
      </c>
      <c r="L629" s="559"/>
      <c r="M629" s="559"/>
      <c r="N629" s="561">
        <f t="shared" si="41"/>
        <v>0</v>
      </c>
      <c r="O629" s="561">
        <f t="shared" si="42"/>
        <v>0</v>
      </c>
      <c r="P629" s="559"/>
      <c r="Q629" s="562">
        <f t="shared" si="43"/>
        <v>0</v>
      </c>
    </row>
    <row r="630" spans="1:17" s="563" customFormat="1" ht="20.25" customHeight="1" x14ac:dyDescent="0.2">
      <c r="A630" s="619" t="str">
        <f>'FN_priloga 1'!$B$1</f>
        <v>EKONOMSKA ŠOLA MURSKA SOBOTA, NORŠINSKA ULICA 13, 9000 MURSKA SOBOTA</v>
      </c>
      <c r="B630" s="616"/>
      <c r="C630" s="613"/>
      <c r="D630" s="559"/>
      <c r="E630" s="560"/>
      <c r="F630" s="559"/>
      <c r="G630" s="559"/>
      <c r="H630" s="559"/>
      <c r="I630" s="559"/>
      <c r="J630" s="559"/>
      <c r="K630" s="561">
        <f t="shared" si="40"/>
        <v>0</v>
      </c>
      <c r="L630" s="559"/>
      <c r="M630" s="559"/>
      <c r="N630" s="561">
        <f t="shared" si="41"/>
        <v>0</v>
      </c>
      <c r="O630" s="561">
        <f t="shared" si="42"/>
        <v>0</v>
      </c>
      <c r="P630" s="559"/>
      <c r="Q630" s="562">
        <f t="shared" si="43"/>
        <v>0</v>
      </c>
    </row>
    <row r="631" spans="1:17" s="563" customFormat="1" ht="20.25" customHeight="1" x14ac:dyDescent="0.2">
      <c r="A631" s="619" t="str">
        <f>'FN_priloga 1'!$B$1</f>
        <v>EKONOMSKA ŠOLA MURSKA SOBOTA, NORŠINSKA ULICA 13, 9000 MURSKA SOBOTA</v>
      </c>
      <c r="B631" s="616"/>
      <c r="C631" s="613"/>
      <c r="D631" s="559"/>
      <c r="E631" s="560"/>
      <c r="F631" s="559"/>
      <c r="G631" s="559"/>
      <c r="H631" s="559"/>
      <c r="I631" s="559"/>
      <c r="J631" s="559"/>
      <c r="K631" s="561">
        <f t="shared" si="40"/>
        <v>0</v>
      </c>
      <c r="L631" s="559"/>
      <c r="M631" s="559"/>
      <c r="N631" s="561">
        <f t="shared" si="41"/>
        <v>0</v>
      </c>
      <c r="O631" s="561">
        <f t="shared" si="42"/>
        <v>0</v>
      </c>
      <c r="P631" s="559"/>
      <c r="Q631" s="562">
        <f t="shared" si="43"/>
        <v>0</v>
      </c>
    </row>
    <row r="632" spans="1:17" s="563" customFormat="1" ht="20.25" customHeight="1" x14ac:dyDescent="0.2">
      <c r="A632" s="619" t="str">
        <f>'FN_priloga 1'!$B$1</f>
        <v>EKONOMSKA ŠOLA MURSKA SOBOTA, NORŠINSKA ULICA 13, 9000 MURSKA SOBOTA</v>
      </c>
      <c r="B632" s="616"/>
      <c r="C632" s="613"/>
      <c r="D632" s="559"/>
      <c r="E632" s="560"/>
      <c r="F632" s="559"/>
      <c r="G632" s="559"/>
      <c r="H632" s="559"/>
      <c r="I632" s="559"/>
      <c r="J632" s="559"/>
      <c r="K632" s="561">
        <f t="shared" si="40"/>
        <v>0</v>
      </c>
      <c r="L632" s="559"/>
      <c r="M632" s="559"/>
      <c r="N632" s="561">
        <f t="shared" si="41"/>
        <v>0</v>
      </c>
      <c r="O632" s="561">
        <f t="shared" si="42"/>
        <v>0</v>
      </c>
      <c r="P632" s="559"/>
      <c r="Q632" s="562">
        <f t="shared" si="43"/>
        <v>0</v>
      </c>
    </row>
    <row r="633" spans="1:17" s="563" customFormat="1" ht="20.25" customHeight="1" x14ac:dyDescent="0.2">
      <c r="A633" s="619" t="str">
        <f>'FN_priloga 1'!$B$1</f>
        <v>EKONOMSKA ŠOLA MURSKA SOBOTA, NORŠINSKA ULICA 13, 9000 MURSKA SOBOTA</v>
      </c>
      <c r="B633" s="616"/>
      <c r="C633" s="613"/>
      <c r="D633" s="559"/>
      <c r="E633" s="560"/>
      <c r="F633" s="559"/>
      <c r="G633" s="559"/>
      <c r="H633" s="559"/>
      <c r="I633" s="559"/>
      <c r="J633" s="559"/>
      <c r="K633" s="561">
        <f t="shared" si="40"/>
        <v>0</v>
      </c>
      <c r="L633" s="559"/>
      <c r="M633" s="559"/>
      <c r="N633" s="561">
        <f t="shared" si="41"/>
        <v>0</v>
      </c>
      <c r="O633" s="561">
        <f t="shared" si="42"/>
        <v>0</v>
      </c>
      <c r="P633" s="559"/>
      <c r="Q633" s="562">
        <f t="shared" si="43"/>
        <v>0</v>
      </c>
    </row>
    <row r="634" spans="1:17" s="563" customFormat="1" ht="20.25" customHeight="1" x14ac:dyDescent="0.2">
      <c r="A634" s="619" t="str">
        <f>'FN_priloga 1'!$B$1</f>
        <v>EKONOMSKA ŠOLA MURSKA SOBOTA, NORŠINSKA ULICA 13, 9000 MURSKA SOBOTA</v>
      </c>
      <c r="B634" s="616"/>
      <c r="C634" s="613"/>
      <c r="D634" s="559"/>
      <c r="E634" s="560"/>
      <c r="F634" s="559"/>
      <c r="G634" s="559"/>
      <c r="H634" s="559"/>
      <c r="I634" s="559"/>
      <c r="J634" s="559"/>
      <c r="K634" s="561">
        <f t="shared" si="40"/>
        <v>0</v>
      </c>
      <c r="L634" s="559"/>
      <c r="M634" s="559"/>
      <c r="N634" s="561">
        <f t="shared" si="41"/>
        <v>0</v>
      </c>
      <c r="O634" s="561">
        <f t="shared" si="42"/>
        <v>0</v>
      </c>
      <c r="P634" s="559"/>
      <c r="Q634" s="562">
        <f t="shared" si="43"/>
        <v>0</v>
      </c>
    </row>
    <row r="635" spans="1:17" s="563" customFormat="1" ht="20.25" customHeight="1" x14ac:dyDescent="0.2">
      <c r="A635" s="619" t="str">
        <f>'FN_priloga 1'!$B$1</f>
        <v>EKONOMSKA ŠOLA MURSKA SOBOTA, NORŠINSKA ULICA 13, 9000 MURSKA SOBOTA</v>
      </c>
      <c r="B635" s="616"/>
      <c r="C635" s="613"/>
      <c r="D635" s="559"/>
      <c r="E635" s="560"/>
      <c r="F635" s="559"/>
      <c r="G635" s="559"/>
      <c r="H635" s="559"/>
      <c r="I635" s="559"/>
      <c r="J635" s="559"/>
      <c r="K635" s="561">
        <f t="shared" si="40"/>
        <v>0</v>
      </c>
      <c r="L635" s="559"/>
      <c r="M635" s="559"/>
      <c r="N635" s="561">
        <f t="shared" si="41"/>
        <v>0</v>
      </c>
      <c r="O635" s="561">
        <f t="shared" si="42"/>
        <v>0</v>
      </c>
      <c r="P635" s="559"/>
      <c r="Q635" s="562">
        <f t="shared" si="43"/>
        <v>0</v>
      </c>
    </row>
    <row r="636" spans="1:17" s="563" customFormat="1" ht="20.25" customHeight="1" x14ac:dyDescent="0.2">
      <c r="A636" s="619" t="str">
        <f>'FN_priloga 1'!$B$1</f>
        <v>EKONOMSKA ŠOLA MURSKA SOBOTA, NORŠINSKA ULICA 13, 9000 MURSKA SOBOTA</v>
      </c>
      <c r="B636" s="616"/>
      <c r="C636" s="613"/>
      <c r="D636" s="559"/>
      <c r="E636" s="560"/>
      <c r="F636" s="559"/>
      <c r="G636" s="559"/>
      <c r="H636" s="559"/>
      <c r="I636" s="559"/>
      <c r="J636" s="559"/>
      <c r="K636" s="561">
        <f t="shared" si="40"/>
        <v>0</v>
      </c>
      <c r="L636" s="559"/>
      <c r="M636" s="559"/>
      <c r="N636" s="561">
        <f t="shared" si="41"/>
        <v>0</v>
      </c>
      <c r="O636" s="561">
        <f t="shared" si="42"/>
        <v>0</v>
      </c>
      <c r="P636" s="559"/>
      <c r="Q636" s="562">
        <f t="shared" si="43"/>
        <v>0</v>
      </c>
    </row>
    <row r="637" spans="1:17" s="563" customFormat="1" ht="20.25" customHeight="1" x14ac:dyDescent="0.2">
      <c r="A637" s="619" t="str">
        <f>'FN_priloga 1'!$B$1</f>
        <v>EKONOMSKA ŠOLA MURSKA SOBOTA, NORŠINSKA ULICA 13, 9000 MURSKA SOBOTA</v>
      </c>
      <c r="B637" s="616"/>
      <c r="C637" s="613"/>
      <c r="D637" s="559"/>
      <c r="E637" s="560"/>
      <c r="F637" s="559"/>
      <c r="G637" s="559"/>
      <c r="H637" s="559"/>
      <c r="I637" s="559"/>
      <c r="J637" s="559"/>
      <c r="K637" s="561">
        <f t="shared" si="40"/>
        <v>0</v>
      </c>
      <c r="L637" s="559"/>
      <c r="M637" s="559"/>
      <c r="N637" s="561">
        <f t="shared" si="41"/>
        <v>0</v>
      </c>
      <c r="O637" s="561">
        <f t="shared" si="42"/>
        <v>0</v>
      </c>
      <c r="P637" s="559"/>
      <c r="Q637" s="562">
        <f t="shared" si="43"/>
        <v>0</v>
      </c>
    </row>
    <row r="638" spans="1:17" s="563" customFormat="1" ht="20.25" customHeight="1" x14ac:dyDescent="0.2">
      <c r="A638" s="619" t="str">
        <f>'FN_priloga 1'!$B$1</f>
        <v>EKONOMSKA ŠOLA MURSKA SOBOTA, NORŠINSKA ULICA 13, 9000 MURSKA SOBOTA</v>
      </c>
      <c r="B638" s="616"/>
      <c r="C638" s="613"/>
      <c r="D638" s="559"/>
      <c r="E638" s="560"/>
      <c r="F638" s="559"/>
      <c r="G638" s="559"/>
      <c r="H638" s="559"/>
      <c r="I638" s="559"/>
      <c r="J638" s="559"/>
      <c r="K638" s="561">
        <f t="shared" si="40"/>
        <v>0</v>
      </c>
      <c r="L638" s="559"/>
      <c r="M638" s="559"/>
      <c r="N638" s="561">
        <f t="shared" si="41"/>
        <v>0</v>
      </c>
      <c r="O638" s="561">
        <f t="shared" si="42"/>
        <v>0</v>
      </c>
      <c r="P638" s="559"/>
      <c r="Q638" s="562">
        <f t="shared" si="43"/>
        <v>0</v>
      </c>
    </row>
    <row r="639" spans="1:17" s="563" customFormat="1" ht="20.25" customHeight="1" x14ac:dyDescent="0.2">
      <c r="A639" s="619" t="str">
        <f>'FN_priloga 1'!$B$1</f>
        <v>EKONOMSKA ŠOLA MURSKA SOBOTA, NORŠINSKA ULICA 13, 9000 MURSKA SOBOTA</v>
      </c>
      <c r="B639" s="616"/>
      <c r="C639" s="613"/>
      <c r="D639" s="559"/>
      <c r="E639" s="560"/>
      <c r="F639" s="559"/>
      <c r="G639" s="559"/>
      <c r="H639" s="559"/>
      <c r="I639" s="559"/>
      <c r="J639" s="559"/>
      <c r="K639" s="561">
        <f t="shared" si="40"/>
        <v>0</v>
      </c>
      <c r="L639" s="559"/>
      <c r="M639" s="559"/>
      <c r="N639" s="561">
        <f t="shared" si="41"/>
        <v>0</v>
      </c>
      <c r="O639" s="561">
        <f t="shared" si="42"/>
        <v>0</v>
      </c>
      <c r="P639" s="559"/>
      <c r="Q639" s="562">
        <f t="shared" si="43"/>
        <v>0</v>
      </c>
    </row>
    <row r="640" spans="1:17" s="563" customFormat="1" ht="20.25" customHeight="1" x14ac:dyDescent="0.2">
      <c r="A640" s="619" t="str">
        <f>'FN_priloga 1'!$B$1</f>
        <v>EKONOMSKA ŠOLA MURSKA SOBOTA, NORŠINSKA ULICA 13, 9000 MURSKA SOBOTA</v>
      </c>
      <c r="B640" s="616"/>
      <c r="C640" s="613"/>
      <c r="D640" s="559"/>
      <c r="E640" s="560"/>
      <c r="F640" s="559"/>
      <c r="G640" s="559"/>
      <c r="H640" s="559"/>
      <c r="I640" s="559"/>
      <c r="J640" s="559"/>
      <c r="K640" s="561">
        <f t="shared" si="40"/>
        <v>0</v>
      </c>
      <c r="L640" s="559"/>
      <c r="M640" s="559"/>
      <c r="N640" s="561">
        <f t="shared" si="41"/>
        <v>0</v>
      </c>
      <c r="O640" s="561">
        <f t="shared" si="42"/>
        <v>0</v>
      </c>
      <c r="P640" s="559"/>
      <c r="Q640" s="562">
        <f t="shared" si="43"/>
        <v>0</v>
      </c>
    </row>
    <row r="641" spans="1:17" s="563" customFormat="1" ht="20.25" customHeight="1" x14ac:dyDescent="0.2">
      <c r="A641" s="619" t="str">
        <f>'FN_priloga 1'!$B$1</f>
        <v>EKONOMSKA ŠOLA MURSKA SOBOTA, NORŠINSKA ULICA 13, 9000 MURSKA SOBOTA</v>
      </c>
      <c r="B641" s="616"/>
      <c r="C641" s="613"/>
      <c r="D641" s="559"/>
      <c r="E641" s="560"/>
      <c r="F641" s="559"/>
      <c r="G641" s="559"/>
      <c r="H641" s="559"/>
      <c r="I641" s="559"/>
      <c r="J641" s="559"/>
      <c r="K641" s="561">
        <f t="shared" si="40"/>
        <v>0</v>
      </c>
      <c r="L641" s="559"/>
      <c r="M641" s="559"/>
      <c r="N641" s="561">
        <f t="shared" si="41"/>
        <v>0</v>
      </c>
      <c r="O641" s="561">
        <f t="shared" si="42"/>
        <v>0</v>
      </c>
      <c r="P641" s="559"/>
      <c r="Q641" s="562">
        <f t="shared" si="43"/>
        <v>0</v>
      </c>
    </row>
    <row r="642" spans="1:17" s="563" customFormat="1" ht="20.25" customHeight="1" x14ac:dyDescent="0.2">
      <c r="A642" s="619" t="str">
        <f>'FN_priloga 1'!$B$1</f>
        <v>EKONOMSKA ŠOLA MURSKA SOBOTA, NORŠINSKA ULICA 13, 9000 MURSKA SOBOTA</v>
      </c>
      <c r="B642" s="616"/>
      <c r="C642" s="613"/>
      <c r="D642" s="559"/>
      <c r="E642" s="560"/>
      <c r="F642" s="559"/>
      <c r="G642" s="559"/>
      <c r="H642" s="559"/>
      <c r="I642" s="559"/>
      <c r="J642" s="559"/>
      <c r="K642" s="561">
        <f t="shared" si="40"/>
        <v>0</v>
      </c>
      <c r="L642" s="559"/>
      <c r="M642" s="559"/>
      <c r="N642" s="561">
        <f t="shared" si="41"/>
        <v>0</v>
      </c>
      <c r="O642" s="561">
        <f t="shared" si="42"/>
        <v>0</v>
      </c>
      <c r="P642" s="559"/>
      <c r="Q642" s="562">
        <f t="shared" si="43"/>
        <v>0</v>
      </c>
    </row>
    <row r="643" spans="1:17" s="563" customFormat="1" ht="20.25" customHeight="1" x14ac:dyDescent="0.2">
      <c r="A643" s="619" t="str">
        <f>'FN_priloga 1'!$B$1</f>
        <v>EKONOMSKA ŠOLA MURSKA SOBOTA, NORŠINSKA ULICA 13, 9000 MURSKA SOBOTA</v>
      </c>
      <c r="B643" s="616"/>
      <c r="C643" s="613"/>
      <c r="D643" s="559"/>
      <c r="E643" s="560"/>
      <c r="F643" s="559"/>
      <c r="G643" s="559"/>
      <c r="H643" s="559"/>
      <c r="I643" s="559"/>
      <c r="J643" s="559"/>
      <c r="K643" s="561">
        <f t="shared" si="40"/>
        <v>0</v>
      </c>
      <c r="L643" s="559"/>
      <c r="M643" s="559"/>
      <c r="N643" s="561">
        <f t="shared" si="41"/>
        <v>0</v>
      </c>
      <c r="O643" s="561">
        <f t="shared" si="42"/>
        <v>0</v>
      </c>
      <c r="P643" s="559"/>
      <c r="Q643" s="562">
        <f t="shared" si="43"/>
        <v>0</v>
      </c>
    </row>
    <row r="644" spans="1:17" s="563" customFormat="1" ht="20.25" customHeight="1" x14ac:dyDescent="0.2">
      <c r="A644" s="619" t="str">
        <f>'FN_priloga 1'!$B$1</f>
        <v>EKONOMSKA ŠOLA MURSKA SOBOTA, NORŠINSKA ULICA 13, 9000 MURSKA SOBOTA</v>
      </c>
      <c r="B644" s="616"/>
      <c r="C644" s="613"/>
      <c r="D644" s="559"/>
      <c r="E644" s="560"/>
      <c r="F644" s="559"/>
      <c r="G644" s="559"/>
      <c r="H644" s="559"/>
      <c r="I644" s="559"/>
      <c r="J644" s="559"/>
      <c r="K644" s="561">
        <f t="shared" si="40"/>
        <v>0</v>
      </c>
      <c r="L644" s="559"/>
      <c r="M644" s="559"/>
      <c r="N644" s="561">
        <f t="shared" si="41"/>
        <v>0</v>
      </c>
      <c r="O644" s="561">
        <f t="shared" si="42"/>
        <v>0</v>
      </c>
      <c r="P644" s="559"/>
      <c r="Q644" s="562">
        <f t="shared" si="43"/>
        <v>0</v>
      </c>
    </row>
    <row r="645" spans="1:17" s="563" customFormat="1" ht="20.25" customHeight="1" x14ac:dyDescent="0.2">
      <c r="A645" s="619" t="str">
        <f>'FN_priloga 1'!$B$1</f>
        <v>EKONOMSKA ŠOLA MURSKA SOBOTA, NORŠINSKA ULICA 13, 9000 MURSKA SOBOTA</v>
      </c>
      <c r="B645" s="616"/>
      <c r="C645" s="613"/>
      <c r="D645" s="559"/>
      <c r="E645" s="560"/>
      <c r="F645" s="559"/>
      <c r="G645" s="559"/>
      <c r="H645" s="559"/>
      <c r="I645" s="559"/>
      <c r="J645" s="559"/>
      <c r="K645" s="561">
        <f t="shared" si="40"/>
        <v>0</v>
      </c>
      <c r="L645" s="559"/>
      <c r="M645" s="559"/>
      <c r="N645" s="561">
        <f t="shared" si="41"/>
        <v>0</v>
      </c>
      <c r="O645" s="561">
        <f t="shared" si="42"/>
        <v>0</v>
      </c>
      <c r="P645" s="559"/>
      <c r="Q645" s="562">
        <f t="shared" si="43"/>
        <v>0</v>
      </c>
    </row>
    <row r="646" spans="1:17" s="563" customFormat="1" ht="20.25" customHeight="1" x14ac:dyDescent="0.2">
      <c r="A646" s="619" t="str">
        <f>'FN_priloga 1'!$B$1</f>
        <v>EKONOMSKA ŠOLA MURSKA SOBOTA, NORŠINSKA ULICA 13, 9000 MURSKA SOBOTA</v>
      </c>
      <c r="B646" s="616"/>
      <c r="C646" s="613"/>
      <c r="D646" s="559"/>
      <c r="E646" s="560"/>
      <c r="F646" s="559"/>
      <c r="G646" s="559"/>
      <c r="H646" s="559"/>
      <c r="I646" s="559"/>
      <c r="J646" s="559"/>
      <c r="K646" s="561">
        <f t="shared" si="40"/>
        <v>0</v>
      </c>
      <c r="L646" s="559"/>
      <c r="M646" s="559"/>
      <c r="N646" s="561">
        <f t="shared" si="41"/>
        <v>0</v>
      </c>
      <c r="O646" s="561">
        <f t="shared" si="42"/>
        <v>0</v>
      </c>
      <c r="P646" s="559"/>
      <c r="Q646" s="562">
        <f t="shared" si="43"/>
        <v>0</v>
      </c>
    </row>
    <row r="647" spans="1:17" s="563" customFormat="1" ht="20.25" customHeight="1" x14ac:dyDescent="0.2">
      <c r="A647" s="619" t="str">
        <f>'FN_priloga 1'!$B$1</f>
        <v>EKONOMSKA ŠOLA MURSKA SOBOTA, NORŠINSKA ULICA 13, 9000 MURSKA SOBOTA</v>
      </c>
      <c r="B647" s="616"/>
      <c r="C647" s="613"/>
      <c r="D647" s="559"/>
      <c r="E647" s="560"/>
      <c r="F647" s="559"/>
      <c r="G647" s="559"/>
      <c r="H647" s="559"/>
      <c r="I647" s="559"/>
      <c r="J647" s="559"/>
      <c r="K647" s="561">
        <f t="shared" si="40"/>
        <v>0</v>
      </c>
      <c r="L647" s="559"/>
      <c r="M647" s="559"/>
      <c r="N647" s="561">
        <f t="shared" si="41"/>
        <v>0</v>
      </c>
      <c r="O647" s="561">
        <f t="shared" si="42"/>
        <v>0</v>
      </c>
      <c r="P647" s="559"/>
      <c r="Q647" s="562">
        <f t="shared" si="43"/>
        <v>0</v>
      </c>
    </row>
    <row r="648" spans="1:17" s="563" customFormat="1" ht="20.25" customHeight="1" x14ac:dyDescent="0.2">
      <c r="A648" s="619" t="str">
        <f>'FN_priloga 1'!$B$1</f>
        <v>EKONOMSKA ŠOLA MURSKA SOBOTA, NORŠINSKA ULICA 13, 9000 MURSKA SOBOTA</v>
      </c>
      <c r="B648" s="616"/>
      <c r="C648" s="613"/>
      <c r="D648" s="559"/>
      <c r="E648" s="560"/>
      <c r="F648" s="559"/>
      <c r="G648" s="559"/>
      <c r="H648" s="559"/>
      <c r="I648" s="559"/>
      <c r="J648" s="559"/>
      <c r="K648" s="561">
        <f t="shared" si="40"/>
        <v>0</v>
      </c>
      <c r="L648" s="559"/>
      <c r="M648" s="559"/>
      <c r="N648" s="561">
        <f t="shared" si="41"/>
        <v>0</v>
      </c>
      <c r="O648" s="561">
        <f t="shared" si="42"/>
        <v>0</v>
      </c>
      <c r="P648" s="559"/>
      <c r="Q648" s="562">
        <f t="shared" si="43"/>
        <v>0</v>
      </c>
    </row>
    <row r="649" spans="1:17" s="563" customFormat="1" ht="20.25" customHeight="1" x14ac:dyDescent="0.2">
      <c r="A649" s="619" t="str">
        <f>'FN_priloga 1'!$B$1</f>
        <v>EKONOMSKA ŠOLA MURSKA SOBOTA, NORŠINSKA ULICA 13, 9000 MURSKA SOBOTA</v>
      </c>
      <c r="B649" s="616"/>
      <c r="C649" s="613"/>
      <c r="D649" s="559"/>
      <c r="E649" s="560"/>
      <c r="F649" s="559"/>
      <c r="G649" s="559"/>
      <c r="H649" s="559"/>
      <c r="I649" s="559"/>
      <c r="J649" s="559"/>
      <c r="K649" s="561">
        <f t="shared" si="40"/>
        <v>0</v>
      </c>
      <c r="L649" s="559"/>
      <c r="M649" s="559"/>
      <c r="N649" s="561">
        <f t="shared" si="41"/>
        <v>0</v>
      </c>
      <c r="O649" s="561">
        <f t="shared" si="42"/>
        <v>0</v>
      </c>
      <c r="P649" s="559"/>
      <c r="Q649" s="562">
        <f t="shared" si="43"/>
        <v>0</v>
      </c>
    </row>
    <row r="650" spans="1:17" s="563" customFormat="1" ht="20.25" customHeight="1" x14ac:dyDescent="0.2">
      <c r="A650" s="619" t="str">
        <f>'FN_priloga 1'!$B$1</f>
        <v>EKONOMSKA ŠOLA MURSKA SOBOTA, NORŠINSKA ULICA 13, 9000 MURSKA SOBOTA</v>
      </c>
      <c r="B650" s="616"/>
      <c r="C650" s="613"/>
      <c r="D650" s="559"/>
      <c r="E650" s="560"/>
      <c r="F650" s="559"/>
      <c r="G650" s="559"/>
      <c r="H650" s="559"/>
      <c r="I650" s="559"/>
      <c r="J650" s="559"/>
      <c r="K650" s="561">
        <f t="shared" ref="K650:K713" si="44">SUM(H650:J650)</f>
        <v>0</v>
      </c>
      <c r="L650" s="559"/>
      <c r="M650" s="559"/>
      <c r="N650" s="561">
        <f t="shared" ref="N650:N713" si="45">SUM(L650:M650)</f>
        <v>0</v>
      </c>
      <c r="O650" s="561">
        <f t="shared" ref="O650:O713" si="46">G650+K650+N650</f>
        <v>0</v>
      </c>
      <c r="P650" s="559"/>
      <c r="Q650" s="562">
        <f t="shared" ref="Q650:Q713" si="47">O650+P650</f>
        <v>0</v>
      </c>
    </row>
    <row r="651" spans="1:17" s="563" customFormat="1" ht="20.25" customHeight="1" x14ac:dyDescent="0.2">
      <c r="A651" s="619" t="str">
        <f>'FN_priloga 1'!$B$1</f>
        <v>EKONOMSKA ŠOLA MURSKA SOBOTA, NORŠINSKA ULICA 13, 9000 MURSKA SOBOTA</v>
      </c>
      <c r="B651" s="616"/>
      <c r="C651" s="613"/>
      <c r="D651" s="559"/>
      <c r="E651" s="560"/>
      <c r="F651" s="559"/>
      <c r="G651" s="559"/>
      <c r="H651" s="559"/>
      <c r="I651" s="559"/>
      <c r="J651" s="559"/>
      <c r="K651" s="561">
        <f t="shared" si="44"/>
        <v>0</v>
      </c>
      <c r="L651" s="559"/>
      <c r="M651" s="559"/>
      <c r="N651" s="561">
        <f t="shared" si="45"/>
        <v>0</v>
      </c>
      <c r="O651" s="561">
        <f t="shared" si="46"/>
        <v>0</v>
      </c>
      <c r="P651" s="559"/>
      <c r="Q651" s="562">
        <f t="shared" si="47"/>
        <v>0</v>
      </c>
    </row>
    <row r="652" spans="1:17" s="563" customFormat="1" ht="20.25" customHeight="1" x14ac:dyDescent="0.2">
      <c r="A652" s="619" t="str">
        <f>'FN_priloga 1'!$B$1</f>
        <v>EKONOMSKA ŠOLA MURSKA SOBOTA, NORŠINSKA ULICA 13, 9000 MURSKA SOBOTA</v>
      </c>
      <c r="B652" s="616"/>
      <c r="C652" s="613"/>
      <c r="D652" s="559"/>
      <c r="E652" s="560"/>
      <c r="F652" s="559"/>
      <c r="G652" s="559"/>
      <c r="H652" s="559"/>
      <c r="I652" s="559"/>
      <c r="J652" s="559"/>
      <c r="K652" s="561">
        <f t="shared" si="44"/>
        <v>0</v>
      </c>
      <c r="L652" s="559"/>
      <c r="M652" s="559"/>
      <c r="N652" s="561">
        <f t="shared" si="45"/>
        <v>0</v>
      </c>
      <c r="O652" s="561">
        <f t="shared" si="46"/>
        <v>0</v>
      </c>
      <c r="P652" s="559"/>
      <c r="Q652" s="562">
        <f t="shared" si="47"/>
        <v>0</v>
      </c>
    </row>
    <row r="653" spans="1:17" s="563" customFormat="1" ht="20.25" customHeight="1" x14ac:dyDescent="0.2">
      <c r="A653" s="619" t="str">
        <f>'FN_priloga 1'!$B$1</f>
        <v>EKONOMSKA ŠOLA MURSKA SOBOTA, NORŠINSKA ULICA 13, 9000 MURSKA SOBOTA</v>
      </c>
      <c r="B653" s="616"/>
      <c r="C653" s="613"/>
      <c r="D653" s="559"/>
      <c r="E653" s="560"/>
      <c r="F653" s="559"/>
      <c r="G653" s="559"/>
      <c r="H653" s="559"/>
      <c r="I653" s="559"/>
      <c r="J653" s="559"/>
      <c r="K653" s="561">
        <f t="shared" si="44"/>
        <v>0</v>
      </c>
      <c r="L653" s="559"/>
      <c r="M653" s="559"/>
      <c r="N653" s="561">
        <f t="shared" si="45"/>
        <v>0</v>
      </c>
      <c r="O653" s="561">
        <f t="shared" si="46"/>
        <v>0</v>
      </c>
      <c r="P653" s="559"/>
      <c r="Q653" s="562">
        <f t="shared" si="47"/>
        <v>0</v>
      </c>
    </row>
    <row r="654" spans="1:17" s="563" customFormat="1" ht="20.25" customHeight="1" x14ac:dyDescent="0.2">
      <c r="A654" s="619" t="str">
        <f>'FN_priloga 1'!$B$1</f>
        <v>EKONOMSKA ŠOLA MURSKA SOBOTA, NORŠINSKA ULICA 13, 9000 MURSKA SOBOTA</v>
      </c>
      <c r="B654" s="616"/>
      <c r="C654" s="613"/>
      <c r="D654" s="559"/>
      <c r="E654" s="560"/>
      <c r="F654" s="559"/>
      <c r="G654" s="559"/>
      <c r="H654" s="559"/>
      <c r="I654" s="559"/>
      <c r="J654" s="559"/>
      <c r="K654" s="561">
        <f t="shared" si="44"/>
        <v>0</v>
      </c>
      <c r="L654" s="559"/>
      <c r="M654" s="559"/>
      <c r="N654" s="561">
        <f t="shared" si="45"/>
        <v>0</v>
      </c>
      <c r="O654" s="561">
        <f t="shared" si="46"/>
        <v>0</v>
      </c>
      <c r="P654" s="559"/>
      <c r="Q654" s="562">
        <f t="shared" si="47"/>
        <v>0</v>
      </c>
    </row>
    <row r="655" spans="1:17" s="563" customFormat="1" ht="20.25" customHeight="1" x14ac:dyDescent="0.2">
      <c r="A655" s="619" t="str">
        <f>'FN_priloga 1'!$B$1</f>
        <v>EKONOMSKA ŠOLA MURSKA SOBOTA, NORŠINSKA ULICA 13, 9000 MURSKA SOBOTA</v>
      </c>
      <c r="B655" s="616"/>
      <c r="C655" s="613"/>
      <c r="D655" s="559"/>
      <c r="E655" s="560"/>
      <c r="F655" s="559"/>
      <c r="G655" s="559"/>
      <c r="H655" s="559"/>
      <c r="I655" s="559"/>
      <c r="J655" s="559"/>
      <c r="K655" s="561">
        <f t="shared" si="44"/>
        <v>0</v>
      </c>
      <c r="L655" s="559"/>
      <c r="M655" s="559"/>
      <c r="N655" s="561">
        <f t="shared" si="45"/>
        <v>0</v>
      </c>
      <c r="O655" s="561">
        <f t="shared" si="46"/>
        <v>0</v>
      </c>
      <c r="P655" s="559"/>
      <c r="Q655" s="562">
        <f t="shared" si="47"/>
        <v>0</v>
      </c>
    </row>
    <row r="656" spans="1:17" s="563" customFormat="1" ht="20.25" customHeight="1" x14ac:dyDescent="0.2">
      <c r="A656" s="619" t="str">
        <f>'FN_priloga 1'!$B$1</f>
        <v>EKONOMSKA ŠOLA MURSKA SOBOTA, NORŠINSKA ULICA 13, 9000 MURSKA SOBOTA</v>
      </c>
      <c r="B656" s="616"/>
      <c r="C656" s="613"/>
      <c r="D656" s="559"/>
      <c r="E656" s="560"/>
      <c r="F656" s="559"/>
      <c r="G656" s="559"/>
      <c r="H656" s="559"/>
      <c r="I656" s="559"/>
      <c r="J656" s="559"/>
      <c r="K656" s="561">
        <f t="shared" si="44"/>
        <v>0</v>
      </c>
      <c r="L656" s="559"/>
      <c r="M656" s="559"/>
      <c r="N656" s="561">
        <f t="shared" si="45"/>
        <v>0</v>
      </c>
      <c r="O656" s="561">
        <f t="shared" si="46"/>
        <v>0</v>
      </c>
      <c r="P656" s="559"/>
      <c r="Q656" s="562">
        <f t="shared" si="47"/>
        <v>0</v>
      </c>
    </row>
    <row r="657" spans="1:17" s="563" customFormat="1" ht="20.25" customHeight="1" x14ac:dyDescent="0.2">
      <c r="A657" s="619" t="str">
        <f>'FN_priloga 1'!$B$1</f>
        <v>EKONOMSKA ŠOLA MURSKA SOBOTA, NORŠINSKA ULICA 13, 9000 MURSKA SOBOTA</v>
      </c>
      <c r="B657" s="616"/>
      <c r="C657" s="613"/>
      <c r="D657" s="559"/>
      <c r="E657" s="560"/>
      <c r="F657" s="559"/>
      <c r="G657" s="559"/>
      <c r="H657" s="559"/>
      <c r="I657" s="559"/>
      <c r="J657" s="559"/>
      <c r="K657" s="561">
        <f t="shared" si="44"/>
        <v>0</v>
      </c>
      <c r="L657" s="559"/>
      <c r="M657" s="559"/>
      <c r="N657" s="561">
        <f t="shared" si="45"/>
        <v>0</v>
      </c>
      <c r="O657" s="561">
        <f t="shared" si="46"/>
        <v>0</v>
      </c>
      <c r="P657" s="559"/>
      <c r="Q657" s="562">
        <f t="shared" si="47"/>
        <v>0</v>
      </c>
    </row>
    <row r="658" spans="1:17" s="563" customFormat="1" ht="20.25" customHeight="1" x14ac:dyDescent="0.2">
      <c r="A658" s="619" t="str">
        <f>'FN_priloga 1'!$B$1</f>
        <v>EKONOMSKA ŠOLA MURSKA SOBOTA, NORŠINSKA ULICA 13, 9000 MURSKA SOBOTA</v>
      </c>
      <c r="B658" s="616"/>
      <c r="C658" s="613"/>
      <c r="D658" s="559"/>
      <c r="E658" s="560"/>
      <c r="F658" s="559"/>
      <c r="G658" s="559"/>
      <c r="H658" s="559"/>
      <c r="I658" s="559"/>
      <c r="J658" s="559"/>
      <c r="K658" s="561">
        <f t="shared" si="44"/>
        <v>0</v>
      </c>
      <c r="L658" s="559"/>
      <c r="M658" s="559"/>
      <c r="N658" s="561">
        <f t="shared" si="45"/>
        <v>0</v>
      </c>
      <c r="O658" s="561">
        <f t="shared" si="46"/>
        <v>0</v>
      </c>
      <c r="P658" s="559"/>
      <c r="Q658" s="562">
        <f t="shared" si="47"/>
        <v>0</v>
      </c>
    </row>
    <row r="659" spans="1:17" s="563" customFormat="1" ht="20.25" customHeight="1" x14ac:dyDescent="0.2">
      <c r="A659" s="619" t="str">
        <f>'FN_priloga 1'!$B$1</f>
        <v>EKONOMSKA ŠOLA MURSKA SOBOTA, NORŠINSKA ULICA 13, 9000 MURSKA SOBOTA</v>
      </c>
      <c r="B659" s="616"/>
      <c r="C659" s="613"/>
      <c r="D659" s="559"/>
      <c r="E659" s="560"/>
      <c r="F659" s="559"/>
      <c r="G659" s="559"/>
      <c r="H659" s="559"/>
      <c r="I659" s="559"/>
      <c r="J659" s="559"/>
      <c r="K659" s="561">
        <f t="shared" si="44"/>
        <v>0</v>
      </c>
      <c r="L659" s="559"/>
      <c r="M659" s="559"/>
      <c r="N659" s="561">
        <f t="shared" si="45"/>
        <v>0</v>
      </c>
      <c r="O659" s="561">
        <f t="shared" si="46"/>
        <v>0</v>
      </c>
      <c r="P659" s="559"/>
      <c r="Q659" s="562">
        <f t="shared" si="47"/>
        <v>0</v>
      </c>
    </row>
    <row r="660" spans="1:17" s="563" customFormat="1" ht="20.25" customHeight="1" x14ac:dyDescent="0.2">
      <c r="A660" s="619" t="str">
        <f>'FN_priloga 1'!$B$1</f>
        <v>EKONOMSKA ŠOLA MURSKA SOBOTA, NORŠINSKA ULICA 13, 9000 MURSKA SOBOTA</v>
      </c>
      <c r="B660" s="616"/>
      <c r="C660" s="613"/>
      <c r="D660" s="559"/>
      <c r="E660" s="560"/>
      <c r="F660" s="559"/>
      <c r="G660" s="559"/>
      <c r="H660" s="559"/>
      <c r="I660" s="559"/>
      <c r="J660" s="559"/>
      <c r="K660" s="561">
        <f t="shared" si="44"/>
        <v>0</v>
      </c>
      <c r="L660" s="559"/>
      <c r="M660" s="559"/>
      <c r="N660" s="561">
        <f t="shared" si="45"/>
        <v>0</v>
      </c>
      <c r="O660" s="561">
        <f t="shared" si="46"/>
        <v>0</v>
      </c>
      <c r="P660" s="559"/>
      <c r="Q660" s="562">
        <f t="shared" si="47"/>
        <v>0</v>
      </c>
    </row>
    <row r="661" spans="1:17" s="563" customFormat="1" ht="20.25" customHeight="1" x14ac:dyDescent="0.2">
      <c r="A661" s="619" t="str">
        <f>'FN_priloga 1'!$B$1</f>
        <v>EKONOMSKA ŠOLA MURSKA SOBOTA, NORŠINSKA ULICA 13, 9000 MURSKA SOBOTA</v>
      </c>
      <c r="B661" s="616"/>
      <c r="C661" s="613"/>
      <c r="D661" s="559"/>
      <c r="E661" s="560"/>
      <c r="F661" s="559"/>
      <c r="G661" s="559"/>
      <c r="H661" s="559"/>
      <c r="I661" s="559"/>
      <c r="J661" s="559"/>
      <c r="K661" s="561">
        <f t="shared" si="44"/>
        <v>0</v>
      </c>
      <c r="L661" s="559"/>
      <c r="M661" s="559"/>
      <c r="N661" s="561">
        <f t="shared" si="45"/>
        <v>0</v>
      </c>
      <c r="O661" s="561">
        <f t="shared" si="46"/>
        <v>0</v>
      </c>
      <c r="P661" s="559"/>
      <c r="Q661" s="562">
        <f t="shared" si="47"/>
        <v>0</v>
      </c>
    </row>
    <row r="662" spans="1:17" s="563" customFormat="1" ht="20.25" customHeight="1" x14ac:dyDescent="0.2">
      <c r="A662" s="619" t="str">
        <f>'FN_priloga 1'!$B$1</f>
        <v>EKONOMSKA ŠOLA MURSKA SOBOTA, NORŠINSKA ULICA 13, 9000 MURSKA SOBOTA</v>
      </c>
      <c r="B662" s="616"/>
      <c r="C662" s="613"/>
      <c r="D662" s="559"/>
      <c r="E662" s="560"/>
      <c r="F662" s="559"/>
      <c r="G662" s="559"/>
      <c r="H662" s="559"/>
      <c r="I662" s="559"/>
      <c r="J662" s="559"/>
      <c r="K662" s="561">
        <f t="shared" si="44"/>
        <v>0</v>
      </c>
      <c r="L662" s="559"/>
      <c r="M662" s="559"/>
      <c r="N662" s="561">
        <f t="shared" si="45"/>
        <v>0</v>
      </c>
      <c r="O662" s="561">
        <f t="shared" si="46"/>
        <v>0</v>
      </c>
      <c r="P662" s="559"/>
      <c r="Q662" s="562">
        <f t="shared" si="47"/>
        <v>0</v>
      </c>
    </row>
    <row r="663" spans="1:17" s="563" customFormat="1" ht="20.25" customHeight="1" x14ac:dyDescent="0.2">
      <c r="A663" s="619" t="str">
        <f>'FN_priloga 1'!$B$1</f>
        <v>EKONOMSKA ŠOLA MURSKA SOBOTA, NORŠINSKA ULICA 13, 9000 MURSKA SOBOTA</v>
      </c>
      <c r="B663" s="616"/>
      <c r="C663" s="613"/>
      <c r="D663" s="559"/>
      <c r="E663" s="560"/>
      <c r="F663" s="559"/>
      <c r="G663" s="559"/>
      <c r="H663" s="559"/>
      <c r="I663" s="559"/>
      <c r="J663" s="559"/>
      <c r="K663" s="561">
        <f t="shared" si="44"/>
        <v>0</v>
      </c>
      <c r="L663" s="559"/>
      <c r="M663" s="559"/>
      <c r="N663" s="561">
        <f t="shared" si="45"/>
        <v>0</v>
      </c>
      <c r="O663" s="561">
        <f t="shared" si="46"/>
        <v>0</v>
      </c>
      <c r="P663" s="559"/>
      <c r="Q663" s="562">
        <f t="shared" si="47"/>
        <v>0</v>
      </c>
    </row>
    <row r="664" spans="1:17" s="563" customFormat="1" ht="20.25" customHeight="1" x14ac:dyDescent="0.2">
      <c r="A664" s="619" t="str">
        <f>'FN_priloga 1'!$B$1</f>
        <v>EKONOMSKA ŠOLA MURSKA SOBOTA, NORŠINSKA ULICA 13, 9000 MURSKA SOBOTA</v>
      </c>
      <c r="B664" s="616"/>
      <c r="C664" s="613"/>
      <c r="D664" s="559"/>
      <c r="E664" s="560"/>
      <c r="F664" s="559"/>
      <c r="G664" s="559"/>
      <c r="H664" s="559"/>
      <c r="I664" s="559"/>
      <c r="J664" s="559"/>
      <c r="K664" s="561">
        <f t="shared" si="44"/>
        <v>0</v>
      </c>
      <c r="L664" s="559"/>
      <c r="M664" s="559"/>
      <c r="N664" s="561">
        <f t="shared" si="45"/>
        <v>0</v>
      </c>
      <c r="O664" s="561">
        <f t="shared" si="46"/>
        <v>0</v>
      </c>
      <c r="P664" s="559"/>
      <c r="Q664" s="562">
        <f t="shared" si="47"/>
        <v>0</v>
      </c>
    </row>
    <row r="665" spans="1:17" s="563" customFormat="1" ht="20.25" customHeight="1" x14ac:dyDescent="0.2">
      <c r="A665" s="619" t="str">
        <f>'FN_priloga 1'!$B$1</f>
        <v>EKONOMSKA ŠOLA MURSKA SOBOTA, NORŠINSKA ULICA 13, 9000 MURSKA SOBOTA</v>
      </c>
      <c r="B665" s="616"/>
      <c r="C665" s="613"/>
      <c r="D665" s="559"/>
      <c r="E665" s="560"/>
      <c r="F665" s="559"/>
      <c r="G665" s="559"/>
      <c r="H665" s="559"/>
      <c r="I665" s="559"/>
      <c r="J665" s="559"/>
      <c r="K665" s="561">
        <f t="shared" si="44"/>
        <v>0</v>
      </c>
      <c r="L665" s="559"/>
      <c r="M665" s="559"/>
      <c r="N665" s="561">
        <f t="shared" si="45"/>
        <v>0</v>
      </c>
      <c r="O665" s="561">
        <f t="shared" si="46"/>
        <v>0</v>
      </c>
      <c r="P665" s="559"/>
      <c r="Q665" s="562">
        <f t="shared" si="47"/>
        <v>0</v>
      </c>
    </row>
    <row r="666" spans="1:17" s="563" customFormat="1" ht="20.25" customHeight="1" x14ac:dyDescent="0.2">
      <c r="A666" s="619" t="str">
        <f>'FN_priloga 1'!$B$1</f>
        <v>EKONOMSKA ŠOLA MURSKA SOBOTA, NORŠINSKA ULICA 13, 9000 MURSKA SOBOTA</v>
      </c>
      <c r="B666" s="616"/>
      <c r="C666" s="613"/>
      <c r="D666" s="559"/>
      <c r="E666" s="560"/>
      <c r="F666" s="559"/>
      <c r="G666" s="559"/>
      <c r="H666" s="559"/>
      <c r="I666" s="559"/>
      <c r="J666" s="559"/>
      <c r="K666" s="561">
        <f t="shared" si="44"/>
        <v>0</v>
      </c>
      <c r="L666" s="559"/>
      <c r="M666" s="559"/>
      <c r="N666" s="561">
        <f t="shared" si="45"/>
        <v>0</v>
      </c>
      <c r="O666" s="561">
        <f t="shared" si="46"/>
        <v>0</v>
      </c>
      <c r="P666" s="559"/>
      <c r="Q666" s="562">
        <f t="shared" si="47"/>
        <v>0</v>
      </c>
    </row>
    <row r="667" spans="1:17" s="563" customFormat="1" ht="20.25" customHeight="1" x14ac:dyDescent="0.2">
      <c r="A667" s="619" t="str">
        <f>'FN_priloga 1'!$B$1</f>
        <v>EKONOMSKA ŠOLA MURSKA SOBOTA, NORŠINSKA ULICA 13, 9000 MURSKA SOBOTA</v>
      </c>
      <c r="B667" s="616"/>
      <c r="C667" s="613"/>
      <c r="D667" s="559"/>
      <c r="E667" s="560"/>
      <c r="F667" s="559"/>
      <c r="G667" s="559"/>
      <c r="H667" s="559"/>
      <c r="I667" s="559"/>
      <c r="J667" s="559"/>
      <c r="K667" s="561">
        <f t="shared" si="44"/>
        <v>0</v>
      </c>
      <c r="L667" s="559"/>
      <c r="M667" s="559"/>
      <c r="N667" s="561">
        <f t="shared" si="45"/>
        <v>0</v>
      </c>
      <c r="O667" s="561">
        <f t="shared" si="46"/>
        <v>0</v>
      </c>
      <c r="P667" s="559"/>
      <c r="Q667" s="562">
        <f t="shared" si="47"/>
        <v>0</v>
      </c>
    </row>
    <row r="668" spans="1:17" s="563" customFormat="1" ht="20.25" customHeight="1" x14ac:dyDescent="0.2">
      <c r="A668" s="619" t="str">
        <f>'FN_priloga 1'!$B$1</f>
        <v>EKONOMSKA ŠOLA MURSKA SOBOTA, NORŠINSKA ULICA 13, 9000 MURSKA SOBOTA</v>
      </c>
      <c r="B668" s="616"/>
      <c r="C668" s="613"/>
      <c r="D668" s="559"/>
      <c r="E668" s="560"/>
      <c r="F668" s="559"/>
      <c r="G668" s="559"/>
      <c r="H668" s="559"/>
      <c r="I668" s="559"/>
      <c r="J668" s="559"/>
      <c r="K668" s="561">
        <f t="shared" si="44"/>
        <v>0</v>
      </c>
      <c r="L668" s="559"/>
      <c r="M668" s="559"/>
      <c r="N668" s="561">
        <f t="shared" si="45"/>
        <v>0</v>
      </c>
      <c r="O668" s="561">
        <f t="shared" si="46"/>
        <v>0</v>
      </c>
      <c r="P668" s="559"/>
      <c r="Q668" s="562">
        <f t="shared" si="47"/>
        <v>0</v>
      </c>
    </row>
    <row r="669" spans="1:17" s="563" customFormat="1" ht="20.25" customHeight="1" x14ac:dyDescent="0.2">
      <c r="A669" s="619" t="str">
        <f>'FN_priloga 1'!$B$1</f>
        <v>EKONOMSKA ŠOLA MURSKA SOBOTA, NORŠINSKA ULICA 13, 9000 MURSKA SOBOTA</v>
      </c>
      <c r="B669" s="616"/>
      <c r="C669" s="613"/>
      <c r="D669" s="559"/>
      <c r="E669" s="560"/>
      <c r="F669" s="559"/>
      <c r="G669" s="559"/>
      <c r="H669" s="559"/>
      <c r="I669" s="559"/>
      <c r="J669" s="559"/>
      <c r="K669" s="561">
        <f t="shared" si="44"/>
        <v>0</v>
      </c>
      <c r="L669" s="559"/>
      <c r="M669" s="559"/>
      <c r="N669" s="561">
        <f t="shared" si="45"/>
        <v>0</v>
      </c>
      <c r="O669" s="561">
        <f t="shared" si="46"/>
        <v>0</v>
      </c>
      <c r="P669" s="559"/>
      <c r="Q669" s="562">
        <f t="shared" si="47"/>
        <v>0</v>
      </c>
    </row>
    <row r="670" spans="1:17" s="563" customFormat="1" ht="20.25" customHeight="1" x14ac:dyDescent="0.2">
      <c r="A670" s="619" t="str">
        <f>'FN_priloga 1'!$B$1</f>
        <v>EKONOMSKA ŠOLA MURSKA SOBOTA, NORŠINSKA ULICA 13, 9000 MURSKA SOBOTA</v>
      </c>
      <c r="B670" s="616"/>
      <c r="C670" s="613"/>
      <c r="D670" s="559"/>
      <c r="E670" s="560"/>
      <c r="F670" s="559"/>
      <c r="G670" s="559"/>
      <c r="H670" s="559"/>
      <c r="I670" s="559"/>
      <c r="J670" s="559"/>
      <c r="K670" s="561">
        <f t="shared" si="44"/>
        <v>0</v>
      </c>
      <c r="L670" s="559"/>
      <c r="M670" s="559"/>
      <c r="N670" s="561">
        <f t="shared" si="45"/>
        <v>0</v>
      </c>
      <c r="O670" s="561">
        <f t="shared" si="46"/>
        <v>0</v>
      </c>
      <c r="P670" s="559"/>
      <c r="Q670" s="562">
        <f t="shared" si="47"/>
        <v>0</v>
      </c>
    </row>
    <row r="671" spans="1:17" s="563" customFormat="1" ht="20.25" customHeight="1" x14ac:dyDescent="0.2">
      <c r="A671" s="619" t="str">
        <f>'FN_priloga 1'!$B$1</f>
        <v>EKONOMSKA ŠOLA MURSKA SOBOTA, NORŠINSKA ULICA 13, 9000 MURSKA SOBOTA</v>
      </c>
      <c r="B671" s="616"/>
      <c r="C671" s="613"/>
      <c r="D671" s="559"/>
      <c r="E671" s="560"/>
      <c r="F671" s="559"/>
      <c r="G671" s="559"/>
      <c r="H671" s="559"/>
      <c r="I671" s="559"/>
      <c r="J671" s="559"/>
      <c r="K671" s="561">
        <f t="shared" si="44"/>
        <v>0</v>
      </c>
      <c r="L671" s="559"/>
      <c r="M671" s="559"/>
      <c r="N671" s="561">
        <f t="shared" si="45"/>
        <v>0</v>
      </c>
      <c r="O671" s="561">
        <f t="shared" si="46"/>
        <v>0</v>
      </c>
      <c r="P671" s="559"/>
      <c r="Q671" s="562">
        <f t="shared" si="47"/>
        <v>0</v>
      </c>
    </row>
    <row r="672" spans="1:17" s="563" customFormat="1" ht="20.25" customHeight="1" x14ac:dyDescent="0.2">
      <c r="A672" s="619" t="str">
        <f>'FN_priloga 1'!$B$1</f>
        <v>EKONOMSKA ŠOLA MURSKA SOBOTA, NORŠINSKA ULICA 13, 9000 MURSKA SOBOTA</v>
      </c>
      <c r="B672" s="616"/>
      <c r="C672" s="613"/>
      <c r="D672" s="559"/>
      <c r="E672" s="560"/>
      <c r="F672" s="559"/>
      <c r="G672" s="559"/>
      <c r="H672" s="559"/>
      <c r="I672" s="559"/>
      <c r="J672" s="559"/>
      <c r="K672" s="561">
        <f t="shared" si="44"/>
        <v>0</v>
      </c>
      <c r="L672" s="559"/>
      <c r="M672" s="559"/>
      <c r="N672" s="561">
        <f t="shared" si="45"/>
        <v>0</v>
      </c>
      <c r="O672" s="561">
        <f t="shared" si="46"/>
        <v>0</v>
      </c>
      <c r="P672" s="559"/>
      <c r="Q672" s="562">
        <f t="shared" si="47"/>
        <v>0</v>
      </c>
    </row>
    <row r="673" spans="1:17" s="563" customFormat="1" ht="20.25" customHeight="1" x14ac:dyDescent="0.2">
      <c r="A673" s="619" t="str">
        <f>'FN_priloga 1'!$B$1</f>
        <v>EKONOMSKA ŠOLA MURSKA SOBOTA, NORŠINSKA ULICA 13, 9000 MURSKA SOBOTA</v>
      </c>
      <c r="B673" s="616"/>
      <c r="C673" s="613"/>
      <c r="D673" s="559"/>
      <c r="E673" s="560"/>
      <c r="F673" s="559"/>
      <c r="G673" s="559"/>
      <c r="H673" s="559"/>
      <c r="I673" s="559"/>
      <c r="J673" s="559"/>
      <c r="K673" s="561">
        <f t="shared" si="44"/>
        <v>0</v>
      </c>
      <c r="L673" s="559"/>
      <c r="M673" s="559"/>
      <c r="N673" s="561">
        <f t="shared" si="45"/>
        <v>0</v>
      </c>
      <c r="O673" s="561">
        <f t="shared" si="46"/>
        <v>0</v>
      </c>
      <c r="P673" s="559"/>
      <c r="Q673" s="562">
        <f t="shared" si="47"/>
        <v>0</v>
      </c>
    </row>
    <row r="674" spans="1:17" s="563" customFormat="1" ht="20.25" customHeight="1" x14ac:dyDescent="0.2">
      <c r="A674" s="619" t="str">
        <f>'FN_priloga 1'!$B$1</f>
        <v>EKONOMSKA ŠOLA MURSKA SOBOTA, NORŠINSKA ULICA 13, 9000 MURSKA SOBOTA</v>
      </c>
      <c r="B674" s="616"/>
      <c r="C674" s="613"/>
      <c r="D674" s="559"/>
      <c r="E674" s="560"/>
      <c r="F674" s="559"/>
      <c r="G674" s="559"/>
      <c r="H674" s="559"/>
      <c r="I674" s="559"/>
      <c r="J674" s="559"/>
      <c r="K674" s="561">
        <f t="shared" si="44"/>
        <v>0</v>
      </c>
      <c r="L674" s="559"/>
      <c r="M674" s="559"/>
      <c r="N674" s="561">
        <f t="shared" si="45"/>
        <v>0</v>
      </c>
      <c r="O674" s="561">
        <f t="shared" si="46"/>
        <v>0</v>
      </c>
      <c r="P674" s="559"/>
      <c r="Q674" s="562">
        <f t="shared" si="47"/>
        <v>0</v>
      </c>
    </row>
    <row r="675" spans="1:17" s="563" customFormat="1" ht="20.25" customHeight="1" x14ac:dyDescent="0.2">
      <c r="A675" s="619" t="str">
        <f>'FN_priloga 1'!$B$1</f>
        <v>EKONOMSKA ŠOLA MURSKA SOBOTA, NORŠINSKA ULICA 13, 9000 MURSKA SOBOTA</v>
      </c>
      <c r="B675" s="616"/>
      <c r="C675" s="613"/>
      <c r="D675" s="559"/>
      <c r="E675" s="560"/>
      <c r="F675" s="559"/>
      <c r="G675" s="559"/>
      <c r="H675" s="559"/>
      <c r="I675" s="559"/>
      <c r="J675" s="559"/>
      <c r="K675" s="561">
        <f t="shared" si="44"/>
        <v>0</v>
      </c>
      <c r="L675" s="559"/>
      <c r="M675" s="559"/>
      <c r="N675" s="561">
        <f t="shared" si="45"/>
        <v>0</v>
      </c>
      <c r="O675" s="561">
        <f t="shared" si="46"/>
        <v>0</v>
      </c>
      <c r="P675" s="559"/>
      <c r="Q675" s="562">
        <f t="shared" si="47"/>
        <v>0</v>
      </c>
    </row>
    <row r="676" spans="1:17" s="563" customFormat="1" ht="20.25" customHeight="1" x14ac:dyDescent="0.2">
      <c r="A676" s="619" t="str">
        <f>'FN_priloga 1'!$B$1</f>
        <v>EKONOMSKA ŠOLA MURSKA SOBOTA, NORŠINSKA ULICA 13, 9000 MURSKA SOBOTA</v>
      </c>
      <c r="B676" s="616"/>
      <c r="C676" s="613"/>
      <c r="D676" s="559"/>
      <c r="E676" s="560"/>
      <c r="F676" s="559"/>
      <c r="G676" s="559"/>
      <c r="H676" s="559"/>
      <c r="I676" s="559"/>
      <c r="J676" s="559"/>
      <c r="K676" s="561">
        <f t="shared" si="44"/>
        <v>0</v>
      </c>
      <c r="L676" s="559"/>
      <c r="M676" s="559"/>
      <c r="N676" s="561">
        <f t="shared" si="45"/>
        <v>0</v>
      </c>
      <c r="O676" s="561">
        <f t="shared" si="46"/>
        <v>0</v>
      </c>
      <c r="P676" s="559"/>
      <c r="Q676" s="562">
        <f t="shared" si="47"/>
        <v>0</v>
      </c>
    </row>
    <row r="677" spans="1:17" s="563" customFormat="1" ht="20.25" customHeight="1" x14ac:dyDescent="0.2">
      <c r="A677" s="619" t="str">
        <f>'FN_priloga 1'!$B$1</f>
        <v>EKONOMSKA ŠOLA MURSKA SOBOTA, NORŠINSKA ULICA 13, 9000 MURSKA SOBOTA</v>
      </c>
      <c r="B677" s="616"/>
      <c r="C677" s="613"/>
      <c r="D677" s="559"/>
      <c r="E677" s="560"/>
      <c r="F677" s="559"/>
      <c r="G677" s="559"/>
      <c r="H677" s="559"/>
      <c r="I677" s="559"/>
      <c r="J677" s="559"/>
      <c r="K677" s="561">
        <f t="shared" si="44"/>
        <v>0</v>
      </c>
      <c r="L677" s="559"/>
      <c r="M677" s="559"/>
      <c r="N677" s="561">
        <f t="shared" si="45"/>
        <v>0</v>
      </c>
      <c r="O677" s="561">
        <f t="shared" si="46"/>
        <v>0</v>
      </c>
      <c r="P677" s="559"/>
      <c r="Q677" s="562">
        <f t="shared" si="47"/>
        <v>0</v>
      </c>
    </row>
    <row r="678" spans="1:17" s="563" customFormat="1" ht="20.25" customHeight="1" x14ac:dyDescent="0.2">
      <c r="A678" s="619" t="str">
        <f>'FN_priloga 1'!$B$1</f>
        <v>EKONOMSKA ŠOLA MURSKA SOBOTA, NORŠINSKA ULICA 13, 9000 MURSKA SOBOTA</v>
      </c>
      <c r="B678" s="616"/>
      <c r="C678" s="613"/>
      <c r="D678" s="559"/>
      <c r="E678" s="560"/>
      <c r="F678" s="559"/>
      <c r="G678" s="559"/>
      <c r="H678" s="559"/>
      <c r="I678" s="559"/>
      <c r="J678" s="559"/>
      <c r="K678" s="561">
        <f t="shared" si="44"/>
        <v>0</v>
      </c>
      <c r="L678" s="559"/>
      <c r="M678" s="559"/>
      <c r="N678" s="561">
        <f t="shared" si="45"/>
        <v>0</v>
      </c>
      <c r="O678" s="561">
        <f t="shared" si="46"/>
        <v>0</v>
      </c>
      <c r="P678" s="559"/>
      <c r="Q678" s="562">
        <f t="shared" si="47"/>
        <v>0</v>
      </c>
    </row>
    <row r="679" spans="1:17" s="563" customFormat="1" ht="20.25" customHeight="1" x14ac:dyDescent="0.2">
      <c r="A679" s="619" t="str">
        <f>'FN_priloga 1'!$B$1</f>
        <v>EKONOMSKA ŠOLA MURSKA SOBOTA, NORŠINSKA ULICA 13, 9000 MURSKA SOBOTA</v>
      </c>
      <c r="B679" s="616"/>
      <c r="C679" s="613"/>
      <c r="D679" s="559"/>
      <c r="E679" s="560"/>
      <c r="F679" s="559"/>
      <c r="G679" s="559"/>
      <c r="H679" s="559"/>
      <c r="I679" s="559"/>
      <c r="J679" s="559"/>
      <c r="K679" s="561">
        <f t="shared" si="44"/>
        <v>0</v>
      </c>
      <c r="L679" s="559"/>
      <c r="M679" s="559"/>
      <c r="N679" s="561">
        <f t="shared" si="45"/>
        <v>0</v>
      </c>
      <c r="O679" s="561">
        <f t="shared" si="46"/>
        <v>0</v>
      </c>
      <c r="P679" s="559"/>
      <c r="Q679" s="562">
        <f t="shared" si="47"/>
        <v>0</v>
      </c>
    </row>
    <row r="680" spans="1:17" s="563" customFormat="1" ht="20.25" customHeight="1" x14ac:dyDescent="0.2">
      <c r="A680" s="619" t="str">
        <f>'FN_priloga 1'!$B$1</f>
        <v>EKONOMSKA ŠOLA MURSKA SOBOTA, NORŠINSKA ULICA 13, 9000 MURSKA SOBOTA</v>
      </c>
      <c r="B680" s="616"/>
      <c r="C680" s="613"/>
      <c r="D680" s="559"/>
      <c r="E680" s="560"/>
      <c r="F680" s="559"/>
      <c r="G680" s="559"/>
      <c r="H680" s="559"/>
      <c r="I680" s="559"/>
      <c r="J680" s="559"/>
      <c r="K680" s="561">
        <f t="shared" si="44"/>
        <v>0</v>
      </c>
      <c r="L680" s="559"/>
      <c r="M680" s="559"/>
      <c r="N680" s="561">
        <f t="shared" si="45"/>
        <v>0</v>
      </c>
      <c r="O680" s="561">
        <f t="shared" si="46"/>
        <v>0</v>
      </c>
      <c r="P680" s="559"/>
      <c r="Q680" s="562">
        <f t="shared" si="47"/>
        <v>0</v>
      </c>
    </row>
    <row r="681" spans="1:17" s="563" customFormat="1" ht="20.25" customHeight="1" x14ac:dyDescent="0.2">
      <c r="A681" s="619" t="str">
        <f>'FN_priloga 1'!$B$1</f>
        <v>EKONOMSKA ŠOLA MURSKA SOBOTA, NORŠINSKA ULICA 13, 9000 MURSKA SOBOTA</v>
      </c>
      <c r="B681" s="616"/>
      <c r="C681" s="613"/>
      <c r="D681" s="559"/>
      <c r="E681" s="560"/>
      <c r="F681" s="559"/>
      <c r="G681" s="559"/>
      <c r="H681" s="559"/>
      <c r="I681" s="559"/>
      <c r="J681" s="559"/>
      <c r="K681" s="561">
        <f t="shared" si="44"/>
        <v>0</v>
      </c>
      <c r="L681" s="559"/>
      <c r="M681" s="559"/>
      <c r="N681" s="561">
        <f t="shared" si="45"/>
        <v>0</v>
      </c>
      <c r="O681" s="561">
        <f t="shared" si="46"/>
        <v>0</v>
      </c>
      <c r="P681" s="559"/>
      <c r="Q681" s="562">
        <f t="shared" si="47"/>
        <v>0</v>
      </c>
    </row>
    <row r="682" spans="1:17" s="563" customFormat="1" ht="20.25" customHeight="1" x14ac:dyDescent="0.2">
      <c r="A682" s="619" t="str">
        <f>'FN_priloga 1'!$B$1</f>
        <v>EKONOMSKA ŠOLA MURSKA SOBOTA, NORŠINSKA ULICA 13, 9000 MURSKA SOBOTA</v>
      </c>
      <c r="B682" s="616"/>
      <c r="C682" s="613"/>
      <c r="D682" s="559"/>
      <c r="E682" s="560"/>
      <c r="F682" s="559"/>
      <c r="G682" s="559"/>
      <c r="H682" s="559"/>
      <c r="I682" s="559"/>
      <c r="J682" s="559"/>
      <c r="K682" s="561">
        <f t="shared" si="44"/>
        <v>0</v>
      </c>
      <c r="L682" s="559"/>
      <c r="M682" s="559"/>
      <c r="N682" s="561">
        <f t="shared" si="45"/>
        <v>0</v>
      </c>
      <c r="O682" s="561">
        <f t="shared" si="46"/>
        <v>0</v>
      </c>
      <c r="P682" s="559"/>
      <c r="Q682" s="562">
        <f t="shared" si="47"/>
        <v>0</v>
      </c>
    </row>
    <row r="683" spans="1:17" s="563" customFormat="1" ht="20.25" customHeight="1" x14ac:dyDescent="0.2">
      <c r="A683" s="619" t="str">
        <f>'FN_priloga 1'!$B$1</f>
        <v>EKONOMSKA ŠOLA MURSKA SOBOTA, NORŠINSKA ULICA 13, 9000 MURSKA SOBOTA</v>
      </c>
      <c r="B683" s="616"/>
      <c r="C683" s="613"/>
      <c r="D683" s="559"/>
      <c r="E683" s="560"/>
      <c r="F683" s="559"/>
      <c r="G683" s="559"/>
      <c r="H683" s="559"/>
      <c r="I683" s="559"/>
      <c r="J683" s="559"/>
      <c r="K683" s="561">
        <f t="shared" si="44"/>
        <v>0</v>
      </c>
      <c r="L683" s="559"/>
      <c r="M683" s="559"/>
      <c r="N683" s="561">
        <f t="shared" si="45"/>
        <v>0</v>
      </c>
      <c r="O683" s="561">
        <f t="shared" si="46"/>
        <v>0</v>
      </c>
      <c r="P683" s="559"/>
      <c r="Q683" s="562">
        <f t="shared" si="47"/>
        <v>0</v>
      </c>
    </row>
    <row r="684" spans="1:17" s="563" customFormat="1" ht="20.25" customHeight="1" x14ac:dyDescent="0.2">
      <c r="A684" s="619" t="str">
        <f>'FN_priloga 1'!$B$1</f>
        <v>EKONOMSKA ŠOLA MURSKA SOBOTA, NORŠINSKA ULICA 13, 9000 MURSKA SOBOTA</v>
      </c>
      <c r="B684" s="616"/>
      <c r="C684" s="613"/>
      <c r="D684" s="559"/>
      <c r="E684" s="560"/>
      <c r="F684" s="559"/>
      <c r="G684" s="559"/>
      <c r="H684" s="559"/>
      <c r="I684" s="559"/>
      <c r="J684" s="559"/>
      <c r="K684" s="561">
        <f t="shared" si="44"/>
        <v>0</v>
      </c>
      <c r="L684" s="559"/>
      <c r="M684" s="559"/>
      <c r="N684" s="561">
        <f t="shared" si="45"/>
        <v>0</v>
      </c>
      <c r="O684" s="561">
        <f t="shared" si="46"/>
        <v>0</v>
      </c>
      <c r="P684" s="559"/>
      <c r="Q684" s="562">
        <f t="shared" si="47"/>
        <v>0</v>
      </c>
    </row>
    <row r="685" spans="1:17" s="563" customFormat="1" ht="20.25" customHeight="1" x14ac:dyDescent="0.2">
      <c r="A685" s="619" t="str">
        <f>'FN_priloga 1'!$B$1</f>
        <v>EKONOMSKA ŠOLA MURSKA SOBOTA, NORŠINSKA ULICA 13, 9000 MURSKA SOBOTA</v>
      </c>
      <c r="B685" s="616"/>
      <c r="C685" s="613"/>
      <c r="D685" s="559"/>
      <c r="E685" s="560"/>
      <c r="F685" s="559"/>
      <c r="G685" s="559"/>
      <c r="H685" s="559"/>
      <c r="I685" s="559"/>
      <c r="J685" s="559"/>
      <c r="K685" s="561">
        <f t="shared" si="44"/>
        <v>0</v>
      </c>
      <c r="L685" s="559"/>
      <c r="M685" s="559"/>
      <c r="N685" s="561">
        <f t="shared" si="45"/>
        <v>0</v>
      </c>
      <c r="O685" s="561">
        <f t="shared" si="46"/>
        <v>0</v>
      </c>
      <c r="P685" s="559"/>
      <c r="Q685" s="562">
        <f t="shared" si="47"/>
        <v>0</v>
      </c>
    </row>
    <row r="686" spans="1:17" s="563" customFormat="1" ht="20.25" customHeight="1" x14ac:dyDescent="0.2">
      <c r="A686" s="619" t="str">
        <f>'FN_priloga 1'!$B$1</f>
        <v>EKONOMSKA ŠOLA MURSKA SOBOTA, NORŠINSKA ULICA 13, 9000 MURSKA SOBOTA</v>
      </c>
      <c r="B686" s="616"/>
      <c r="C686" s="613"/>
      <c r="D686" s="559"/>
      <c r="E686" s="560"/>
      <c r="F686" s="559"/>
      <c r="G686" s="559"/>
      <c r="H686" s="559"/>
      <c r="I686" s="559"/>
      <c r="J686" s="559"/>
      <c r="K686" s="561">
        <f t="shared" si="44"/>
        <v>0</v>
      </c>
      <c r="L686" s="559"/>
      <c r="M686" s="559"/>
      <c r="N686" s="561">
        <f t="shared" si="45"/>
        <v>0</v>
      </c>
      <c r="O686" s="561">
        <f t="shared" si="46"/>
        <v>0</v>
      </c>
      <c r="P686" s="559"/>
      <c r="Q686" s="562">
        <f t="shared" si="47"/>
        <v>0</v>
      </c>
    </row>
    <row r="687" spans="1:17" s="563" customFormat="1" ht="20.25" customHeight="1" x14ac:dyDescent="0.2">
      <c r="A687" s="619" t="str">
        <f>'FN_priloga 1'!$B$1</f>
        <v>EKONOMSKA ŠOLA MURSKA SOBOTA, NORŠINSKA ULICA 13, 9000 MURSKA SOBOTA</v>
      </c>
      <c r="B687" s="616"/>
      <c r="C687" s="613"/>
      <c r="D687" s="559"/>
      <c r="E687" s="560"/>
      <c r="F687" s="559"/>
      <c r="G687" s="559"/>
      <c r="H687" s="559"/>
      <c r="I687" s="559"/>
      <c r="J687" s="559"/>
      <c r="K687" s="561">
        <f t="shared" si="44"/>
        <v>0</v>
      </c>
      <c r="L687" s="559"/>
      <c r="M687" s="559"/>
      <c r="N687" s="561">
        <f t="shared" si="45"/>
        <v>0</v>
      </c>
      <c r="O687" s="561">
        <f t="shared" si="46"/>
        <v>0</v>
      </c>
      <c r="P687" s="559"/>
      <c r="Q687" s="562">
        <f t="shared" si="47"/>
        <v>0</v>
      </c>
    </row>
    <row r="688" spans="1:17" s="563" customFormat="1" ht="20.25" customHeight="1" x14ac:dyDescent="0.2">
      <c r="A688" s="619" t="str">
        <f>'FN_priloga 1'!$B$1</f>
        <v>EKONOMSKA ŠOLA MURSKA SOBOTA, NORŠINSKA ULICA 13, 9000 MURSKA SOBOTA</v>
      </c>
      <c r="B688" s="616"/>
      <c r="C688" s="613"/>
      <c r="D688" s="559"/>
      <c r="E688" s="560"/>
      <c r="F688" s="559"/>
      <c r="G688" s="559"/>
      <c r="H688" s="559"/>
      <c r="I688" s="559"/>
      <c r="J688" s="559"/>
      <c r="K688" s="561">
        <f t="shared" si="44"/>
        <v>0</v>
      </c>
      <c r="L688" s="559"/>
      <c r="M688" s="559"/>
      <c r="N688" s="561">
        <f t="shared" si="45"/>
        <v>0</v>
      </c>
      <c r="O688" s="561">
        <f t="shared" si="46"/>
        <v>0</v>
      </c>
      <c r="P688" s="559"/>
      <c r="Q688" s="562">
        <f t="shared" si="47"/>
        <v>0</v>
      </c>
    </row>
    <row r="689" spans="1:17" s="563" customFormat="1" ht="20.25" customHeight="1" x14ac:dyDescent="0.2">
      <c r="A689" s="619" t="str">
        <f>'FN_priloga 1'!$B$1</f>
        <v>EKONOMSKA ŠOLA MURSKA SOBOTA, NORŠINSKA ULICA 13, 9000 MURSKA SOBOTA</v>
      </c>
      <c r="B689" s="616"/>
      <c r="C689" s="613"/>
      <c r="D689" s="559"/>
      <c r="E689" s="560"/>
      <c r="F689" s="559"/>
      <c r="G689" s="559"/>
      <c r="H689" s="559"/>
      <c r="I689" s="559"/>
      <c r="J689" s="559"/>
      <c r="K689" s="561">
        <f t="shared" si="44"/>
        <v>0</v>
      </c>
      <c r="L689" s="559"/>
      <c r="M689" s="559"/>
      <c r="N689" s="561">
        <f t="shared" si="45"/>
        <v>0</v>
      </c>
      <c r="O689" s="561">
        <f t="shared" si="46"/>
        <v>0</v>
      </c>
      <c r="P689" s="559"/>
      <c r="Q689" s="562">
        <f t="shared" si="47"/>
        <v>0</v>
      </c>
    </row>
    <row r="690" spans="1:17" s="563" customFormat="1" ht="20.25" customHeight="1" x14ac:dyDescent="0.2">
      <c r="A690" s="619" t="str">
        <f>'FN_priloga 1'!$B$1</f>
        <v>EKONOMSKA ŠOLA MURSKA SOBOTA, NORŠINSKA ULICA 13, 9000 MURSKA SOBOTA</v>
      </c>
      <c r="B690" s="616"/>
      <c r="C690" s="613"/>
      <c r="D690" s="559"/>
      <c r="E690" s="560"/>
      <c r="F690" s="559"/>
      <c r="G690" s="559"/>
      <c r="H690" s="559"/>
      <c r="I690" s="559"/>
      <c r="J690" s="559"/>
      <c r="K690" s="561">
        <f t="shared" si="44"/>
        <v>0</v>
      </c>
      <c r="L690" s="559"/>
      <c r="M690" s="559"/>
      <c r="N690" s="561">
        <f t="shared" si="45"/>
        <v>0</v>
      </c>
      <c r="O690" s="561">
        <f t="shared" si="46"/>
        <v>0</v>
      </c>
      <c r="P690" s="559"/>
      <c r="Q690" s="562">
        <f t="shared" si="47"/>
        <v>0</v>
      </c>
    </row>
    <row r="691" spans="1:17" s="563" customFormat="1" ht="20.25" customHeight="1" x14ac:dyDescent="0.2">
      <c r="A691" s="619" t="str">
        <f>'FN_priloga 1'!$B$1</f>
        <v>EKONOMSKA ŠOLA MURSKA SOBOTA, NORŠINSKA ULICA 13, 9000 MURSKA SOBOTA</v>
      </c>
      <c r="B691" s="616"/>
      <c r="C691" s="613"/>
      <c r="D691" s="559"/>
      <c r="E691" s="560"/>
      <c r="F691" s="559"/>
      <c r="G691" s="559"/>
      <c r="H691" s="559"/>
      <c r="I691" s="559"/>
      <c r="J691" s="559"/>
      <c r="K691" s="561">
        <f t="shared" si="44"/>
        <v>0</v>
      </c>
      <c r="L691" s="559"/>
      <c r="M691" s="559"/>
      <c r="N691" s="561">
        <f t="shared" si="45"/>
        <v>0</v>
      </c>
      <c r="O691" s="561">
        <f t="shared" si="46"/>
        <v>0</v>
      </c>
      <c r="P691" s="559"/>
      <c r="Q691" s="562">
        <f t="shared" si="47"/>
        <v>0</v>
      </c>
    </row>
    <row r="692" spans="1:17" s="563" customFormat="1" ht="20.25" customHeight="1" x14ac:dyDescent="0.2">
      <c r="A692" s="619" t="str">
        <f>'FN_priloga 1'!$B$1</f>
        <v>EKONOMSKA ŠOLA MURSKA SOBOTA, NORŠINSKA ULICA 13, 9000 MURSKA SOBOTA</v>
      </c>
      <c r="B692" s="616"/>
      <c r="C692" s="613"/>
      <c r="D692" s="559"/>
      <c r="E692" s="560"/>
      <c r="F692" s="559"/>
      <c r="G692" s="559"/>
      <c r="H692" s="559"/>
      <c r="I692" s="559"/>
      <c r="J692" s="559"/>
      <c r="K692" s="561">
        <f t="shared" si="44"/>
        <v>0</v>
      </c>
      <c r="L692" s="559"/>
      <c r="M692" s="559"/>
      <c r="N692" s="561">
        <f t="shared" si="45"/>
        <v>0</v>
      </c>
      <c r="O692" s="561">
        <f t="shared" si="46"/>
        <v>0</v>
      </c>
      <c r="P692" s="559"/>
      <c r="Q692" s="562">
        <f t="shared" si="47"/>
        <v>0</v>
      </c>
    </row>
    <row r="693" spans="1:17" s="563" customFormat="1" ht="20.25" customHeight="1" x14ac:dyDescent="0.2">
      <c r="A693" s="619" t="str">
        <f>'FN_priloga 1'!$B$1</f>
        <v>EKONOMSKA ŠOLA MURSKA SOBOTA, NORŠINSKA ULICA 13, 9000 MURSKA SOBOTA</v>
      </c>
      <c r="B693" s="616"/>
      <c r="C693" s="613"/>
      <c r="D693" s="559"/>
      <c r="E693" s="560"/>
      <c r="F693" s="559"/>
      <c r="G693" s="559"/>
      <c r="H693" s="559"/>
      <c r="I693" s="559"/>
      <c r="J693" s="559"/>
      <c r="K693" s="561">
        <f t="shared" si="44"/>
        <v>0</v>
      </c>
      <c r="L693" s="559"/>
      <c r="M693" s="559"/>
      <c r="N693" s="561">
        <f t="shared" si="45"/>
        <v>0</v>
      </c>
      <c r="O693" s="561">
        <f t="shared" si="46"/>
        <v>0</v>
      </c>
      <c r="P693" s="559"/>
      <c r="Q693" s="562">
        <f t="shared" si="47"/>
        <v>0</v>
      </c>
    </row>
    <row r="694" spans="1:17" s="563" customFormat="1" ht="20.25" customHeight="1" x14ac:dyDescent="0.2">
      <c r="A694" s="619" t="str">
        <f>'FN_priloga 1'!$B$1</f>
        <v>EKONOMSKA ŠOLA MURSKA SOBOTA, NORŠINSKA ULICA 13, 9000 MURSKA SOBOTA</v>
      </c>
      <c r="B694" s="616"/>
      <c r="C694" s="613"/>
      <c r="D694" s="559"/>
      <c r="E694" s="560"/>
      <c r="F694" s="559"/>
      <c r="G694" s="559"/>
      <c r="H694" s="559"/>
      <c r="I694" s="559"/>
      <c r="J694" s="559"/>
      <c r="K694" s="561">
        <f t="shared" si="44"/>
        <v>0</v>
      </c>
      <c r="L694" s="559"/>
      <c r="M694" s="559"/>
      <c r="N694" s="561">
        <f t="shared" si="45"/>
        <v>0</v>
      </c>
      <c r="O694" s="561">
        <f t="shared" si="46"/>
        <v>0</v>
      </c>
      <c r="P694" s="559"/>
      <c r="Q694" s="562">
        <f t="shared" si="47"/>
        <v>0</v>
      </c>
    </row>
    <row r="695" spans="1:17" s="563" customFormat="1" ht="20.25" customHeight="1" x14ac:dyDescent="0.2">
      <c r="A695" s="619" t="str">
        <f>'FN_priloga 1'!$B$1</f>
        <v>EKONOMSKA ŠOLA MURSKA SOBOTA, NORŠINSKA ULICA 13, 9000 MURSKA SOBOTA</v>
      </c>
      <c r="B695" s="616"/>
      <c r="C695" s="613"/>
      <c r="D695" s="559"/>
      <c r="E695" s="560"/>
      <c r="F695" s="559"/>
      <c r="G695" s="559"/>
      <c r="H695" s="559"/>
      <c r="I695" s="559"/>
      <c r="J695" s="559"/>
      <c r="K695" s="561">
        <f t="shared" si="44"/>
        <v>0</v>
      </c>
      <c r="L695" s="559"/>
      <c r="M695" s="559"/>
      <c r="N695" s="561">
        <f t="shared" si="45"/>
        <v>0</v>
      </c>
      <c r="O695" s="561">
        <f t="shared" si="46"/>
        <v>0</v>
      </c>
      <c r="P695" s="559"/>
      <c r="Q695" s="562">
        <f t="shared" si="47"/>
        <v>0</v>
      </c>
    </row>
    <row r="696" spans="1:17" s="563" customFormat="1" ht="20.25" customHeight="1" x14ac:dyDescent="0.2">
      <c r="A696" s="619" t="str">
        <f>'FN_priloga 1'!$B$1</f>
        <v>EKONOMSKA ŠOLA MURSKA SOBOTA, NORŠINSKA ULICA 13, 9000 MURSKA SOBOTA</v>
      </c>
      <c r="B696" s="616"/>
      <c r="C696" s="613"/>
      <c r="D696" s="559"/>
      <c r="E696" s="560"/>
      <c r="F696" s="559"/>
      <c r="G696" s="559"/>
      <c r="H696" s="559"/>
      <c r="I696" s="559"/>
      <c r="J696" s="559"/>
      <c r="K696" s="561">
        <f t="shared" si="44"/>
        <v>0</v>
      </c>
      <c r="L696" s="559"/>
      <c r="M696" s="559"/>
      <c r="N696" s="561">
        <f t="shared" si="45"/>
        <v>0</v>
      </c>
      <c r="O696" s="561">
        <f t="shared" si="46"/>
        <v>0</v>
      </c>
      <c r="P696" s="559"/>
      <c r="Q696" s="562">
        <f t="shared" si="47"/>
        <v>0</v>
      </c>
    </row>
    <row r="697" spans="1:17" s="563" customFormat="1" ht="20.25" customHeight="1" x14ac:dyDescent="0.2">
      <c r="A697" s="619" t="str">
        <f>'FN_priloga 1'!$B$1</f>
        <v>EKONOMSKA ŠOLA MURSKA SOBOTA, NORŠINSKA ULICA 13, 9000 MURSKA SOBOTA</v>
      </c>
      <c r="B697" s="616"/>
      <c r="C697" s="613"/>
      <c r="D697" s="559"/>
      <c r="E697" s="560"/>
      <c r="F697" s="559"/>
      <c r="G697" s="559"/>
      <c r="H697" s="559"/>
      <c r="I697" s="559"/>
      <c r="J697" s="559"/>
      <c r="K697" s="561">
        <f t="shared" si="44"/>
        <v>0</v>
      </c>
      <c r="L697" s="559"/>
      <c r="M697" s="559"/>
      <c r="N697" s="561">
        <f t="shared" si="45"/>
        <v>0</v>
      </c>
      <c r="O697" s="561">
        <f t="shared" si="46"/>
        <v>0</v>
      </c>
      <c r="P697" s="559"/>
      <c r="Q697" s="562">
        <f t="shared" si="47"/>
        <v>0</v>
      </c>
    </row>
    <row r="698" spans="1:17" s="563" customFormat="1" ht="20.25" customHeight="1" x14ac:dyDescent="0.2">
      <c r="A698" s="619" t="str">
        <f>'FN_priloga 1'!$B$1</f>
        <v>EKONOMSKA ŠOLA MURSKA SOBOTA, NORŠINSKA ULICA 13, 9000 MURSKA SOBOTA</v>
      </c>
      <c r="B698" s="616"/>
      <c r="C698" s="613"/>
      <c r="D698" s="559"/>
      <c r="E698" s="560"/>
      <c r="F698" s="559"/>
      <c r="G698" s="559"/>
      <c r="H698" s="559"/>
      <c r="I698" s="559"/>
      <c r="J698" s="559"/>
      <c r="K698" s="561">
        <f t="shared" si="44"/>
        <v>0</v>
      </c>
      <c r="L698" s="559"/>
      <c r="M698" s="559"/>
      <c r="N698" s="561">
        <f t="shared" si="45"/>
        <v>0</v>
      </c>
      <c r="O698" s="561">
        <f t="shared" si="46"/>
        <v>0</v>
      </c>
      <c r="P698" s="559"/>
      <c r="Q698" s="562">
        <f t="shared" si="47"/>
        <v>0</v>
      </c>
    </row>
    <row r="699" spans="1:17" s="563" customFormat="1" ht="20.25" customHeight="1" x14ac:dyDescent="0.2">
      <c r="A699" s="619" t="str">
        <f>'FN_priloga 1'!$B$1</f>
        <v>EKONOMSKA ŠOLA MURSKA SOBOTA, NORŠINSKA ULICA 13, 9000 MURSKA SOBOTA</v>
      </c>
      <c r="B699" s="616"/>
      <c r="C699" s="613"/>
      <c r="D699" s="559"/>
      <c r="E699" s="560"/>
      <c r="F699" s="559"/>
      <c r="G699" s="559"/>
      <c r="H699" s="559"/>
      <c r="I699" s="559"/>
      <c r="J699" s="559"/>
      <c r="K699" s="561">
        <f t="shared" si="44"/>
        <v>0</v>
      </c>
      <c r="L699" s="559"/>
      <c r="M699" s="559"/>
      <c r="N699" s="561">
        <f t="shared" si="45"/>
        <v>0</v>
      </c>
      <c r="O699" s="561">
        <f t="shared" si="46"/>
        <v>0</v>
      </c>
      <c r="P699" s="559"/>
      <c r="Q699" s="562">
        <f t="shared" si="47"/>
        <v>0</v>
      </c>
    </row>
    <row r="700" spans="1:17" s="563" customFormat="1" ht="20.25" customHeight="1" x14ac:dyDescent="0.2">
      <c r="A700" s="619" t="str">
        <f>'FN_priloga 1'!$B$1</f>
        <v>EKONOMSKA ŠOLA MURSKA SOBOTA, NORŠINSKA ULICA 13, 9000 MURSKA SOBOTA</v>
      </c>
      <c r="B700" s="616"/>
      <c r="C700" s="613"/>
      <c r="D700" s="559"/>
      <c r="E700" s="560"/>
      <c r="F700" s="559"/>
      <c r="G700" s="559"/>
      <c r="H700" s="559"/>
      <c r="I700" s="559"/>
      <c r="J700" s="559"/>
      <c r="K700" s="561">
        <f t="shared" si="44"/>
        <v>0</v>
      </c>
      <c r="L700" s="559"/>
      <c r="M700" s="559"/>
      <c r="N700" s="561">
        <f t="shared" si="45"/>
        <v>0</v>
      </c>
      <c r="O700" s="561">
        <f t="shared" si="46"/>
        <v>0</v>
      </c>
      <c r="P700" s="559"/>
      <c r="Q700" s="562">
        <f t="shared" si="47"/>
        <v>0</v>
      </c>
    </row>
    <row r="701" spans="1:17" s="563" customFormat="1" ht="20.25" customHeight="1" x14ac:dyDescent="0.2">
      <c r="A701" s="619" t="str">
        <f>'FN_priloga 1'!$B$1</f>
        <v>EKONOMSKA ŠOLA MURSKA SOBOTA, NORŠINSKA ULICA 13, 9000 MURSKA SOBOTA</v>
      </c>
      <c r="B701" s="616"/>
      <c r="C701" s="613"/>
      <c r="D701" s="559"/>
      <c r="E701" s="560"/>
      <c r="F701" s="559"/>
      <c r="G701" s="559"/>
      <c r="H701" s="559"/>
      <c r="I701" s="559"/>
      <c r="J701" s="559"/>
      <c r="K701" s="561">
        <f t="shared" si="44"/>
        <v>0</v>
      </c>
      <c r="L701" s="559"/>
      <c r="M701" s="559"/>
      <c r="N701" s="561">
        <f t="shared" si="45"/>
        <v>0</v>
      </c>
      <c r="O701" s="561">
        <f t="shared" si="46"/>
        <v>0</v>
      </c>
      <c r="P701" s="559"/>
      <c r="Q701" s="562">
        <f t="shared" si="47"/>
        <v>0</v>
      </c>
    </row>
    <row r="702" spans="1:17" s="563" customFormat="1" ht="20.25" customHeight="1" x14ac:dyDescent="0.2">
      <c r="A702" s="619" t="str">
        <f>'FN_priloga 1'!$B$1</f>
        <v>EKONOMSKA ŠOLA MURSKA SOBOTA, NORŠINSKA ULICA 13, 9000 MURSKA SOBOTA</v>
      </c>
      <c r="B702" s="616"/>
      <c r="C702" s="613"/>
      <c r="D702" s="559"/>
      <c r="E702" s="560"/>
      <c r="F702" s="559"/>
      <c r="G702" s="559"/>
      <c r="H702" s="559"/>
      <c r="I702" s="559"/>
      <c r="J702" s="559"/>
      <c r="K702" s="561">
        <f t="shared" si="44"/>
        <v>0</v>
      </c>
      <c r="L702" s="559"/>
      <c r="M702" s="559"/>
      <c r="N702" s="561">
        <f t="shared" si="45"/>
        <v>0</v>
      </c>
      <c r="O702" s="561">
        <f t="shared" si="46"/>
        <v>0</v>
      </c>
      <c r="P702" s="559"/>
      <c r="Q702" s="562">
        <f t="shared" si="47"/>
        <v>0</v>
      </c>
    </row>
    <row r="703" spans="1:17" s="563" customFormat="1" ht="20.25" customHeight="1" x14ac:dyDescent="0.2">
      <c r="A703" s="619" t="str">
        <f>'FN_priloga 1'!$B$1</f>
        <v>EKONOMSKA ŠOLA MURSKA SOBOTA, NORŠINSKA ULICA 13, 9000 MURSKA SOBOTA</v>
      </c>
      <c r="B703" s="616"/>
      <c r="C703" s="613"/>
      <c r="D703" s="559"/>
      <c r="E703" s="560"/>
      <c r="F703" s="559"/>
      <c r="G703" s="559"/>
      <c r="H703" s="559"/>
      <c r="I703" s="559"/>
      <c r="J703" s="559"/>
      <c r="K703" s="561">
        <f t="shared" si="44"/>
        <v>0</v>
      </c>
      <c r="L703" s="559"/>
      <c r="M703" s="559"/>
      <c r="N703" s="561">
        <f t="shared" si="45"/>
        <v>0</v>
      </c>
      <c r="O703" s="561">
        <f t="shared" si="46"/>
        <v>0</v>
      </c>
      <c r="P703" s="559"/>
      <c r="Q703" s="562">
        <f t="shared" si="47"/>
        <v>0</v>
      </c>
    </row>
    <row r="704" spans="1:17" s="563" customFormat="1" ht="20.25" customHeight="1" x14ac:dyDescent="0.2">
      <c r="A704" s="619" t="str">
        <f>'FN_priloga 1'!$B$1</f>
        <v>EKONOMSKA ŠOLA MURSKA SOBOTA, NORŠINSKA ULICA 13, 9000 MURSKA SOBOTA</v>
      </c>
      <c r="B704" s="616"/>
      <c r="C704" s="613"/>
      <c r="D704" s="559"/>
      <c r="E704" s="560"/>
      <c r="F704" s="559"/>
      <c r="G704" s="559"/>
      <c r="H704" s="559"/>
      <c r="I704" s="559"/>
      <c r="J704" s="559"/>
      <c r="K704" s="561">
        <f t="shared" si="44"/>
        <v>0</v>
      </c>
      <c r="L704" s="559"/>
      <c r="M704" s="559"/>
      <c r="N704" s="561">
        <f t="shared" si="45"/>
        <v>0</v>
      </c>
      <c r="O704" s="561">
        <f t="shared" si="46"/>
        <v>0</v>
      </c>
      <c r="P704" s="559"/>
      <c r="Q704" s="562">
        <f t="shared" si="47"/>
        <v>0</v>
      </c>
    </row>
    <row r="705" spans="1:17" s="563" customFormat="1" ht="20.25" customHeight="1" x14ac:dyDescent="0.2">
      <c r="A705" s="619" t="str">
        <f>'FN_priloga 1'!$B$1</f>
        <v>EKONOMSKA ŠOLA MURSKA SOBOTA, NORŠINSKA ULICA 13, 9000 MURSKA SOBOTA</v>
      </c>
      <c r="B705" s="616"/>
      <c r="C705" s="613"/>
      <c r="D705" s="559"/>
      <c r="E705" s="560"/>
      <c r="F705" s="559"/>
      <c r="G705" s="559"/>
      <c r="H705" s="559"/>
      <c r="I705" s="559"/>
      <c r="J705" s="559"/>
      <c r="K705" s="561">
        <f t="shared" si="44"/>
        <v>0</v>
      </c>
      <c r="L705" s="559"/>
      <c r="M705" s="559"/>
      <c r="N705" s="561">
        <f t="shared" si="45"/>
        <v>0</v>
      </c>
      <c r="O705" s="561">
        <f t="shared" si="46"/>
        <v>0</v>
      </c>
      <c r="P705" s="559"/>
      <c r="Q705" s="562">
        <f t="shared" si="47"/>
        <v>0</v>
      </c>
    </row>
    <row r="706" spans="1:17" s="563" customFormat="1" ht="20.25" customHeight="1" x14ac:dyDescent="0.2">
      <c r="A706" s="619" t="str">
        <f>'FN_priloga 1'!$B$1</f>
        <v>EKONOMSKA ŠOLA MURSKA SOBOTA, NORŠINSKA ULICA 13, 9000 MURSKA SOBOTA</v>
      </c>
      <c r="B706" s="616"/>
      <c r="C706" s="613"/>
      <c r="D706" s="559"/>
      <c r="E706" s="560"/>
      <c r="F706" s="559"/>
      <c r="G706" s="559"/>
      <c r="H706" s="559"/>
      <c r="I706" s="559"/>
      <c r="J706" s="559"/>
      <c r="K706" s="561">
        <f t="shared" si="44"/>
        <v>0</v>
      </c>
      <c r="L706" s="559"/>
      <c r="M706" s="559"/>
      <c r="N706" s="561">
        <f t="shared" si="45"/>
        <v>0</v>
      </c>
      <c r="O706" s="561">
        <f t="shared" si="46"/>
        <v>0</v>
      </c>
      <c r="P706" s="559"/>
      <c r="Q706" s="562">
        <f t="shared" si="47"/>
        <v>0</v>
      </c>
    </row>
    <row r="707" spans="1:17" s="563" customFormat="1" ht="20.25" customHeight="1" x14ac:dyDescent="0.2">
      <c r="A707" s="619" t="str">
        <f>'FN_priloga 1'!$B$1</f>
        <v>EKONOMSKA ŠOLA MURSKA SOBOTA, NORŠINSKA ULICA 13, 9000 MURSKA SOBOTA</v>
      </c>
      <c r="B707" s="616"/>
      <c r="C707" s="613"/>
      <c r="D707" s="559"/>
      <c r="E707" s="560"/>
      <c r="F707" s="559"/>
      <c r="G707" s="559"/>
      <c r="H707" s="559"/>
      <c r="I707" s="559"/>
      <c r="J707" s="559"/>
      <c r="K707" s="561">
        <f t="shared" si="44"/>
        <v>0</v>
      </c>
      <c r="L707" s="559"/>
      <c r="M707" s="559"/>
      <c r="N707" s="561">
        <f t="shared" si="45"/>
        <v>0</v>
      </c>
      <c r="O707" s="561">
        <f t="shared" si="46"/>
        <v>0</v>
      </c>
      <c r="P707" s="559"/>
      <c r="Q707" s="562">
        <f t="shared" si="47"/>
        <v>0</v>
      </c>
    </row>
    <row r="708" spans="1:17" s="563" customFormat="1" ht="20.25" customHeight="1" x14ac:dyDescent="0.2">
      <c r="A708" s="619" t="str">
        <f>'FN_priloga 1'!$B$1</f>
        <v>EKONOMSKA ŠOLA MURSKA SOBOTA, NORŠINSKA ULICA 13, 9000 MURSKA SOBOTA</v>
      </c>
      <c r="B708" s="616"/>
      <c r="C708" s="613"/>
      <c r="D708" s="559"/>
      <c r="E708" s="560"/>
      <c r="F708" s="559"/>
      <c r="G708" s="559"/>
      <c r="H708" s="559"/>
      <c r="I708" s="559"/>
      <c r="J708" s="559"/>
      <c r="K708" s="561">
        <f t="shared" si="44"/>
        <v>0</v>
      </c>
      <c r="L708" s="559"/>
      <c r="M708" s="559"/>
      <c r="N708" s="561">
        <f t="shared" si="45"/>
        <v>0</v>
      </c>
      <c r="O708" s="561">
        <f t="shared" si="46"/>
        <v>0</v>
      </c>
      <c r="P708" s="559"/>
      <c r="Q708" s="562">
        <f t="shared" si="47"/>
        <v>0</v>
      </c>
    </row>
    <row r="709" spans="1:17" s="563" customFormat="1" ht="20.25" customHeight="1" x14ac:dyDescent="0.2">
      <c r="A709" s="619" t="str">
        <f>'FN_priloga 1'!$B$1</f>
        <v>EKONOMSKA ŠOLA MURSKA SOBOTA, NORŠINSKA ULICA 13, 9000 MURSKA SOBOTA</v>
      </c>
      <c r="B709" s="616"/>
      <c r="C709" s="613"/>
      <c r="D709" s="559"/>
      <c r="E709" s="560"/>
      <c r="F709" s="559"/>
      <c r="G709" s="559"/>
      <c r="H709" s="559"/>
      <c r="I709" s="559"/>
      <c r="J709" s="559"/>
      <c r="K709" s="561">
        <f t="shared" si="44"/>
        <v>0</v>
      </c>
      <c r="L709" s="559"/>
      <c r="M709" s="559"/>
      <c r="N709" s="561">
        <f t="shared" si="45"/>
        <v>0</v>
      </c>
      <c r="O709" s="561">
        <f t="shared" si="46"/>
        <v>0</v>
      </c>
      <c r="P709" s="559"/>
      <c r="Q709" s="562">
        <f t="shared" si="47"/>
        <v>0</v>
      </c>
    </row>
    <row r="710" spans="1:17" s="563" customFormat="1" ht="20.25" customHeight="1" x14ac:dyDescent="0.2">
      <c r="A710" s="619" t="str">
        <f>'FN_priloga 1'!$B$1</f>
        <v>EKONOMSKA ŠOLA MURSKA SOBOTA, NORŠINSKA ULICA 13, 9000 MURSKA SOBOTA</v>
      </c>
      <c r="B710" s="616"/>
      <c r="C710" s="613"/>
      <c r="D710" s="559"/>
      <c r="E710" s="560"/>
      <c r="F710" s="559"/>
      <c r="G710" s="559"/>
      <c r="H710" s="559"/>
      <c r="I710" s="559"/>
      <c r="J710" s="559"/>
      <c r="K710" s="561">
        <f t="shared" si="44"/>
        <v>0</v>
      </c>
      <c r="L710" s="559"/>
      <c r="M710" s="559"/>
      <c r="N710" s="561">
        <f t="shared" si="45"/>
        <v>0</v>
      </c>
      <c r="O710" s="561">
        <f t="shared" si="46"/>
        <v>0</v>
      </c>
      <c r="P710" s="559"/>
      <c r="Q710" s="562">
        <f t="shared" si="47"/>
        <v>0</v>
      </c>
    </row>
    <row r="711" spans="1:17" s="563" customFormat="1" ht="20.25" customHeight="1" x14ac:dyDescent="0.2">
      <c r="A711" s="619" t="str">
        <f>'FN_priloga 1'!$B$1</f>
        <v>EKONOMSKA ŠOLA MURSKA SOBOTA, NORŠINSKA ULICA 13, 9000 MURSKA SOBOTA</v>
      </c>
      <c r="B711" s="616"/>
      <c r="C711" s="613"/>
      <c r="D711" s="559"/>
      <c r="E711" s="560"/>
      <c r="F711" s="559"/>
      <c r="G711" s="559"/>
      <c r="H711" s="559"/>
      <c r="I711" s="559"/>
      <c r="J711" s="559"/>
      <c r="K711" s="561">
        <f t="shared" si="44"/>
        <v>0</v>
      </c>
      <c r="L711" s="559"/>
      <c r="M711" s="559"/>
      <c r="N711" s="561">
        <f t="shared" si="45"/>
        <v>0</v>
      </c>
      <c r="O711" s="561">
        <f t="shared" si="46"/>
        <v>0</v>
      </c>
      <c r="P711" s="559"/>
      <c r="Q711" s="562">
        <f t="shared" si="47"/>
        <v>0</v>
      </c>
    </row>
    <row r="712" spans="1:17" s="563" customFormat="1" ht="20.25" customHeight="1" x14ac:dyDescent="0.2">
      <c r="A712" s="619" t="str">
        <f>'FN_priloga 1'!$B$1</f>
        <v>EKONOMSKA ŠOLA MURSKA SOBOTA, NORŠINSKA ULICA 13, 9000 MURSKA SOBOTA</v>
      </c>
      <c r="B712" s="616"/>
      <c r="C712" s="613"/>
      <c r="D712" s="559"/>
      <c r="E712" s="560"/>
      <c r="F712" s="559"/>
      <c r="G712" s="559"/>
      <c r="H712" s="559"/>
      <c r="I712" s="559"/>
      <c r="J712" s="559"/>
      <c r="K712" s="561">
        <f t="shared" si="44"/>
        <v>0</v>
      </c>
      <c r="L712" s="559"/>
      <c r="M712" s="559"/>
      <c r="N712" s="561">
        <f t="shared" si="45"/>
        <v>0</v>
      </c>
      <c r="O712" s="561">
        <f t="shared" si="46"/>
        <v>0</v>
      </c>
      <c r="P712" s="559"/>
      <c r="Q712" s="562">
        <f t="shared" si="47"/>
        <v>0</v>
      </c>
    </row>
    <row r="713" spans="1:17" s="563" customFormat="1" ht="20.25" customHeight="1" x14ac:dyDescent="0.2">
      <c r="A713" s="619" t="str">
        <f>'FN_priloga 1'!$B$1</f>
        <v>EKONOMSKA ŠOLA MURSKA SOBOTA, NORŠINSKA ULICA 13, 9000 MURSKA SOBOTA</v>
      </c>
      <c r="B713" s="616"/>
      <c r="C713" s="613"/>
      <c r="D713" s="559"/>
      <c r="E713" s="560"/>
      <c r="F713" s="559"/>
      <c r="G713" s="559"/>
      <c r="H713" s="559"/>
      <c r="I713" s="559"/>
      <c r="J713" s="559"/>
      <c r="K713" s="561">
        <f t="shared" si="44"/>
        <v>0</v>
      </c>
      <c r="L713" s="559"/>
      <c r="M713" s="559"/>
      <c r="N713" s="561">
        <f t="shared" si="45"/>
        <v>0</v>
      </c>
      <c r="O713" s="561">
        <f t="shared" si="46"/>
        <v>0</v>
      </c>
      <c r="P713" s="559"/>
      <c r="Q713" s="562">
        <f t="shared" si="47"/>
        <v>0</v>
      </c>
    </row>
    <row r="714" spans="1:17" s="563" customFormat="1" ht="20.25" customHeight="1" x14ac:dyDescent="0.2">
      <c r="A714" s="619" t="str">
        <f>'FN_priloga 1'!$B$1</f>
        <v>EKONOMSKA ŠOLA MURSKA SOBOTA, NORŠINSKA ULICA 13, 9000 MURSKA SOBOTA</v>
      </c>
      <c r="B714" s="616"/>
      <c r="C714" s="613"/>
      <c r="D714" s="559"/>
      <c r="E714" s="560"/>
      <c r="F714" s="559"/>
      <c r="G714" s="559"/>
      <c r="H714" s="559"/>
      <c r="I714" s="559"/>
      <c r="J714" s="559"/>
      <c r="K714" s="561">
        <f t="shared" ref="K714:K777" si="48">SUM(H714:J714)</f>
        <v>0</v>
      </c>
      <c r="L714" s="559"/>
      <c r="M714" s="559"/>
      <c r="N714" s="561">
        <f t="shared" ref="N714:N777" si="49">SUM(L714:M714)</f>
        <v>0</v>
      </c>
      <c r="O714" s="561">
        <f t="shared" ref="O714:O777" si="50">G714+K714+N714</f>
        <v>0</v>
      </c>
      <c r="P714" s="559"/>
      <c r="Q714" s="562">
        <f t="shared" ref="Q714:Q777" si="51">O714+P714</f>
        <v>0</v>
      </c>
    </row>
    <row r="715" spans="1:17" s="563" customFormat="1" ht="20.25" customHeight="1" x14ac:dyDescent="0.2">
      <c r="A715" s="619" t="str">
        <f>'FN_priloga 1'!$B$1</f>
        <v>EKONOMSKA ŠOLA MURSKA SOBOTA, NORŠINSKA ULICA 13, 9000 MURSKA SOBOTA</v>
      </c>
      <c r="B715" s="616"/>
      <c r="C715" s="613"/>
      <c r="D715" s="559"/>
      <c r="E715" s="560"/>
      <c r="F715" s="559"/>
      <c r="G715" s="559"/>
      <c r="H715" s="559"/>
      <c r="I715" s="559"/>
      <c r="J715" s="559"/>
      <c r="K715" s="561">
        <f t="shared" si="48"/>
        <v>0</v>
      </c>
      <c r="L715" s="559"/>
      <c r="M715" s="559"/>
      <c r="N715" s="561">
        <f t="shared" si="49"/>
        <v>0</v>
      </c>
      <c r="O715" s="561">
        <f t="shared" si="50"/>
        <v>0</v>
      </c>
      <c r="P715" s="559"/>
      <c r="Q715" s="562">
        <f t="shared" si="51"/>
        <v>0</v>
      </c>
    </row>
    <row r="716" spans="1:17" s="563" customFormat="1" ht="20.25" customHeight="1" x14ac:dyDescent="0.2">
      <c r="A716" s="619" t="str">
        <f>'FN_priloga 1'!$B$1</f>
        <v>EKONOMSKA ŠOLA MURSKA SOBOTA, NORŠINSKA ULICA 13, 9000 MURSKA SOBOTA</v>
      </c>
      <c r="B716" s="616"/>
      <c r="C716" s="613"/>
      <c r="D716" s="559"/>
      <c r="E716" s="560"/>
      <c r="F716" s="559"/>
      <c r="G716" s="559"/>
      <c r="H716" s="559"/>
      <c r="I716" s="559"/>
      <c r="J716" s="559"/>
      <c r="K716" s="561">
        <f t="shared" si="48"/>
        <v>0</v>
      </c>
      <c r="L716" s="559"/>
      <c r="M716" s="559"/>
      <c r="N716" s="561">
        <f t="shared" si="49"/>
        <v>0</v>
      </c>
      <c r="O716" s="561">
        <f t="shared" si="50"/>
        <v>0</v>
      </c>
      <c r="P716" s="559"/>
      <c r="Q716" s="562">
        <f t="shared" si="51"/>
        <v>0</v>
      </c>
    </row>
    <row r="717" spans="1:17" s="563" customFormat="1" ht="20.25" customHeight="1" x14ac:dyDescent="0.2">
      <c r="A717" s="619" t="str">
        <f>'FN_priloga 1'!$B$1</f>
        <v>EKONOMSKA ŠOLA MURSKA SOBOTA, NORŠINSKA ULICA 13, 9000 MURSKA SOBOTA</v>
      </c>
      <c r="B717" s="616"/>
      <c r="C717" s="613"/>
      <c r="D717" s="559"/>
      <c r="E717" s="560"/>
      <c r="F717" s="559"/>
      <c r="G717" s="559"/>
      <c r="H717" s="559"/>
      <c r="I717" s="559"/>
      <c r="J717" s="559"/>
      <c r="K717" s="561">
        <f t="shared" si="48"/>
        <v>0</v>
      </c>
      <c r="L717" s="559"/>
      <c r="M717" s="559"/>
      <c r="N717" s="561">
        <f t="shared" si="49"/>
        <v>0</v>
      </c>
      <c r="O717" s="561">
        <f t="shared" si="50"/>
        <v>0</v>
      </c>
      <c r="P717" s="559"/>
      <c r="Q717" s="562">
        <f t="shared" si="51"/>
        <v>0</v>
      </c>
    </row>
    <row r="718" spans="1:17" s="563" customFormat="1" ht="20.25" customHeight="1" x14ac:dyDescent="0.2">
      <c r="A718" s="619" t="str">
        <f>'FN_priloga 1'!$B$1</f>
        <v>EKONOMSKA ŠOLA MURSKA SOBOTA, NORŠINSKA ULICA 13, 9000 MURSKA SOBOTA</v>
      </c>
      <c r="B718" s="616"/>
      <c r="C718" s="613"/>
      <c r="D718" s="559"/>
      <c r="E718" s="560"/>
      <c r="F718" s="559"/>
      <c r="G718" s="559"/>
      <c r="H718" s="559"/>
      <c r="I718" s="559"/>
      <c r="J718" s="559"/>
      <c r="K718" s="561">
        <f t="shared" si="48"/>
        <v>0</v>
      </c>
      <c r="L718" s="559"/>
      <c r="M718" s="559"/>
      <c r="N718" s="561">
        <f t="shared" si="49"/>
        <v>0</v>
      </c>
      <c r="O718" s="561">
        <f t="shared" si="50"/>
        <v>0</v>
      </c>
      <c r="P718" s="559"/>
      <c r="Q718" s="562">
        <f t="shared" si="51"/>
        <v>0</v>
      </c>
    </row>
    <row r="719" spans="1:17" s="563" customFormat="1" ht="20.25" customHeight="1" x14ac:dyDescent="0.2">
      <c r="A719" s="619" t="str">
        <f>'FN_priloga 1'!$B$1</f>
        <v>EKONOMSKA ŠOLA MURSKA SOBOTA, NORŠINSKA ULICA 13, 9000 MURSKA SOBOTA</v>
      </c>
      <c r="B719" s="616"/>
      <c r="C719" s="613"/>
      <c r="D719" s="559"/>
      <c r="E719" s="560"/>
      <c r="F719" s="559"/>
      <c r="G719" s="559"/>
      <c r="H719" s="559"/>
      <c r="I719" s="559"/>
      <c r="J719" s="559"/>
      <c r="K719" s="561">
        <f t="shared" si="48"/>
        <v>0</v>
      </c>
      <c r="L719" s="559"/>
      <c r="M719" s="559"/>
      <c r="N719" s="561">
        <f t="shared" si="49"/>
        <v>0</v>
      </c>
      <c r="O719" s="561">
        <f t="shared" si="50"/>
        <v>0</v>
      </c>
      <c r="P719" s="559"/>
      <c r="Q719" s="562">
        <f t="shared" si="51"/>
        <v>0</v>
      </c>
    </row>
    <row r="720" spans="1:17" s="563" customFormat="1" ht="20.25" customHeight="1" x14ac:dyDescent="0.2">
      <c r="A720" s="619" t="str">
        <f>'FN_priloga 1'!$B$1</f>
        <v>EKONOMSKA ŠOLA MURSKA SOBOTA, NORŠINSKA ULICA 13, 9000 MURSKA SOBOTA</v>
      </c>
      <c r="B720" s="616"/>
      <c r="C720" s="613"/>
      <c r="D720" s="559"/>
      <c r="E720" s="560"/>
      <c r="F720" s="559"/>
      <c r="G720" s="559"/>
      <c r="H720" s="559"/>
      <c r="I720" s="559"/>
      <c r="J720" s="559"/>
      <c r="K720" s="561">
        <f t="shared" si="48"/>
        <v>0</v>
      </c>
      <c r="L720" s="559"/>
      <c r="M720" s="559"/>
      <c r="N720" s="561">
        <f t="shared" si="49"/>
        <v>0</v>
      </c>
      <c r="O720" s="561">
        <f t="shared" si="50"/>
        <v>0</v>
      </c>
      <c r="P720" s="559"/>
      <c r="Q720" s="562">
        <f t="shared" si="51"/>
        <v>0</v>
      </c>
    </row>
    <row r="721" spans="1:17" s="563" customFormat="1" ht="20.25" customHeight="1" x14ac:dyDescent="0.2">
      <c r="A721" s="619" t="str">
        <f>'FN_priloga 1'!$B$1</f>
        <v>EKONOMSKA ŠOLA MURSKA SOBOTA, NORŠINSKA ULICA 13, 9000 MURSKA SOBOTA</v>
      </c>
      <c r="B721" s="616"/>
      <c r="C721" s="613"/>
      <c r="D721" s="559"/>
      <c r="E721" s="560"/>
      <c r="F721" s="559"/>
      <c r="G721" s="559"/>
      <c r="H721" s="559"/>
      <c r="I721" s="559"/>
      <c r="J721" s="559"/>
      <c r="K721" s="561">
        <f t="shared" si="48"/>
        <v>0</v>
      </c>
      <c r="L721" s="559"/>
      <c r="M721" s="559"/>
      <c r="N721" s="561">
        <f t="shared" si="49"/>
        <v>0</v>
      </c>
      <c r="O721" s="561">
        <f t="shared" si="50"/>
        <v>0</v>
      </c>
      <c r="P721" s="559"/>
      <c r="Q721" s="562">
        <f t="shared" si="51"/>
        <v>0</v>
      </c>
    </row>
    <row r="722" spans="1:17" s="563" customFormat="1" ht="20.25" customHeight="1" x14ac:dyDescent="0.2">
      <c r="A722" s="619" t="str">
        <f>'FN_priloga 1'!$B$1</f>
        <v>EKONOMSKA ŠOLA MURSKA SOBOTA, NORŠINSKA ULICA 13, 9000 MURSKA SOBOTA</v>
      </c>
      <c r="B722" s="616"/>
      <c r="C722" s="613"/>
      <c r="D722" s="559"/>
      <c r="E722" s="560"/>
      <c r="F722" s="559"/>
      <c r="G722" s="559"/>
      <c r="H722" s="559"/>
      <c r="I722" s="559"/>
      <c r="J722" s="559"/>
      <c r="K722" s="561">
        <f t="shared" si="48"/>
        <v>0</v>
      </c>
      <c r="L722" s="559"/>
      <c r="M722" s="559"/>
      <c r="N722" s="561">
        <f t="shared" si="49"/>
        <v>0</v>
      </c>
      <c r="O722" s="561">
        <f t="shared" si="50"/>
        <v>0</v>
      </c>
      <c r="P722" s="559"/>
      <c r="Q722" s="562">
        <f t="shared" si="51"/>
        <v>0</v>
      </c>
    </row>
    <row r="723" spans="1:17" s="563" customFormat="1" ht="20.25" customHeight="1" x14ac:dyDescent="0.2">
      <c r="A723" s="619" t="str">
        <f>'FN_priloga 1'!$B$1</f>
        <v>EKONOMSKA ŠOLA MURSKA SOBOTA, NORŠINSKA ULICA 13, 9000 MURSKA SOBOTA</v>
      </c>
      <c r="B723" s="616"/>
      <c r="C723" s="613"/>
      <c r="D723" s="559"/>
      <c r="E723" s="560"/>
      <c r="F723" s="559"/>
      <c r="G723" s="559"/>
      <c r="H723" s="559"/>
      <c r="I723" s="559"/>
      <c r="J723" s="559"/>
      <c r="K723" s="561">
        <f t="shared" si="48"/>
        <v>0</v>
      </c>
      <c r="L723" s="559"/>
      <c r="M723" s="559"/>
      <c r="N723" s="561">
        <f t="shared" si="49"/>
        <v>0</v>
      </c>
      <c r="O723" s="561">
        <f t="shared" si="50"/>
        <v>0</v>
      </c>
      <c r="P723" s="559"/>
      <c r="Q723" s="562">
        <f t="shared" si="51"/>
        <v>0</v>
      </c>
    </row>
    <row r="724" spans="1:17" s="563" customFormat="1" ht="20.25" customHeight="1" x14ac:dyDescent="0.2">
      <c r="A724" s="619" t="str">
        <f>'FN_priloga 1'!$B$1</f>
        <v>EKONOMSKA ŠOLA MURSKA SOBOTA, NORŠINSKA ULICA 13, 9000 MURSKA SOBOTA</v>
      </c>
      <c r="B724" s="616"/>
      <c r="C724" s="613"/>
      <c r="D724" s="559"/>
      <c r="E724" s="560"/>
      <c r="F724" s="559"/>
      <c r="G724" s="559"/>
      <c r="H724" s="559"/>
      <c r="I724" s="559"/>
      <c r="J724" s="559"/>
      <c r="K724" s="561">
        <f t="shared" si="48"/>
        <v>0</v>
      </c>
      <c r="L724" s="559"/>
      <c r="M724" s="559"/>
      <c r="N724" s="561">
        <f t="shared" si="49"/>
        <v>0</v>
      </c>
      <c r="O724" s="561">
        <f t="shared" si="50"/>
        <v>0</v>
      </c>
      <c r="P724" s="559"/>
      <c r="Q724" s="562">
        <f t="shared" si="51"/>
        <v>0</v>
      </c>
    </row>
    <row r="725" spans="1:17" s="563" customFormat="1" ht="20.25" customHeight="1" x14ac:dyDescent="0.2">
      <c r="A725" s="619" t="str">
        <f>'FN_priloga 1'!$B$1</f>
        <v>EKONOMSKA ŠOLA MURSKA SOBOTA, NORŠINSKA ULICA 13, 9000 MURSKA SOBOTA</v>
      </c>
      <c r="B725" s="616"/>
      <c r="C725" s="613"/>
      <c r="D725" s="559"/>
      <c r="E725" s="560"/>
      <c r="F725" s="559"/>
      <c r="G725" s="559"/>
      <c r="H725" s="559"/>
      <c r="I725" s="559"/>
      <c r="J725" s="559"/>
      <c r="K725" s="561">
        <f t="shared" si="48"/>
        <v>0</v>
      </c>
      <c r="L725" s="559"/>
      <c r="M725" s="559"/>
      <c r="N725" s="561">
        <f t="shared" si="49"/>
        <v>0</v>
      </c>
      <c r="O725" s="561">
        <f t="shared" si="50"/>
        <v>0</v>
      </c>
      <c r="P725" s="559"/>
      <c r="Q725" s="562">
        <f t="shared" si="51"/>
        <v>0</v>
      </c>
    </row>
    <row r="726" spans="1:17" s="563" customFormat="1" ht="20.25" customHeight="1" x14ac:dyDescent="0.2">
      <c r="A726" s="619" t="str">
        <f>'FN_priloga 1'!$B$1</f>
        <v>EKONOMSKA ŠOLA MURSKA SOBOTA, NORŠINSKA ULICA 13, 9000 MURSKA SOBOTA</v>
      </c>
      <c r="B726" s="616"/>
      <c r="C726" s="613"/>
      <c r="D726" s="559"/>
      <c r="E726" s="560"/>
      <c r="F726" s="559"/>
      <c r="G726" s="559"/>
      <c r="H726" s="559"/>
      <c r="I726" s="559"/>
      <c r="J726" s="559"/>
      <c r="K726" s="561">
        <f t="shared" si="48"/>
        <v>0</v>
      </c>
      <c r="L726" s="559"/>
      <c r="M726" s="559"/>
      <c r="N726" s="561">
        <f t="shared" si="49"/>
        <v>0</v>
      </c>
      <c r="O726" s="561">
        <f t="shared" si="50"/>
        <v>0</v>
      </c>
      <c r="P726" s="559"/>
      <c r="Q726" s="562">
        <f t="shared" si="51"/>
        <v>0</v>
      </c>
    </row>
    <row r="727" spans="1:17" s="563" customFormat="1" ht="20.25" customHeight="1" x14ac:dyDescent="0.2">
      <c r="A727" s="619" t="str">
        <f>'FN_priloga 1'!$B$1</f>
        <v>EKONOMSKA ŠOLA MURSKA SOBOTA, NORŠINSKA ULICA 13, 9000 MURSKA SOBOTA</v>
      </c>
      <c r="B727" s="616"/>
      <c r="C727" s="613"/>
      <c r="D727" s="559"/>
      <c r="E727" s="560"/>
      <c r="F727" s="559"/>
      <c r="G727" s="559"/>
      <c r="H727" s="559"/>
      <c r="I727" s="559"/>
      <c r="J727" s="559"/>
      <c r="K727" s="561">
        <f t="shared" si="48"/>
        <v>0</v>
      </c>
      <c r="L727" s="559"/>
      <c r="M727" s="559"/>
      <c r="N727" s="561">
        <f t="shared" si="49"/>
        <v>0</v>
      </c>
      <c r="O727" s="561">
        <f t="shared" si="50"/>
        <v>0</v>
      </c>
      <c r="P727" s="559"/>
      <c r="Q727" s="562">
        <f t="shared" si="51"/>
        <v>0</v>
      </c>
    </row>
    <row r="728" spans="1:17" s="563" customFormat="1" ht="20.25" customHeight="1" x14ac:dyDescent="0.2">
      <c r="A728" s="619" t="str">
        <f>'FN_priloga 1'!$B$1</f>
        <v>EKONOMSKA ŠOLA MURSKA SOBOTA, NORŠINSKA ULICA 13, 9000 MURSKA SOBOTA</v>
      </c>
      <c r="B728" s="616"/>
      <c r="C728" s="613"/>
      <c r="D728" s="559"/>
      <c r="E728" s="560"/>
      <c r="F728" s="559"/>
      <c r="G728" s="559"/>
      <c r="H728" s="559"/>
      <c r="I728" s="559"/>
      <c r="J728" s="559"/>
      <c r="K728" s="561">
        <f t="shared" si="48"/>
        <v>0</v>
      </c>
      <c r="L728" s="559"/>
      <c r="M728" s="559"/>
      <c r="N728" s="561">
        <f t="shared" si="49"/>
        <v>0</v>
      </c>
      <c r="O728" s="561">
        <f t="shared" si="50"/>
        <v>0</v>
      </c>
      <c r="P728" s="559"/>
      <c r="Q728" s="562">
        <f t="shared" si="51"/>
        <v>0</v>
      </c>
    </row>
    <row r="729" spans="1:17" s="563" customFormat="1" ht="20.25" customHeight="1" x14ac:dyDescent="0.2">
      <c r="A729" s="619" t="str">
        <f>'FN_priloga 1'!$B$1</f>
        <v>EKONOMSKA ŠOLA MURSKA SOBOTA, NORŠINSKA ULICA 13, 9000 MURSKA SOBOTA</v>
      </c>
      <c r="B729" s="616"/>
      <c r="C729" s="613"/>
      <c r="D729" s="559"/>
      <c r="E729" s="560"/>
      <c r="F729" s="559"/>
      <c r="G729" s="559"/>
      <c r="H729" s="559"/>
      <c r="I729" s="559"/>
      <c r="J729" s="559"/>
      <c r="K729" s="561">
        <f t="shared" si="48"/>
        <v>0</v>
      </c>
      <c r="L729" s="559"/>
      <c r="M729" s="559"/>
      <c r="N729" s="561">
        <f t="shared" si="49"/>
        <v>0</v>
      </c>
      <c r="O729" s="561">
        <f t="shared" si="50"/>
        <v>0</v>
      </c>
      <c r="P729" s="559"/>
      <c r="Q729" s="562">
        <f t="shared" si="51"/>
        <v>0</v>
      </c>
    </row>
    <row r="730" spans="1:17" s="563" customFormat="1" ht="20.25" customHeight="1" x14ac:dyDescent="0.2">
      <c r="A730" s="619" t="str">
        <f>'FN_priloga 1'!$B$1</f>
        <v>EKONOMSKA ŠOLA MURSKA SOBOTA, NORŠINSKA ULICA 13, 9000 MURSKA SOBOTA</v>
      </c>
      <c r="B730" s="616"/>
      <c r="C730" s="613"/>
      <c r="D730" s="559"/>
      <c r="E730" s="560"/>
      <c r="F730" s="559"/>
      <c r="G730" s="559"/>
      <c r="H730" s="559"/>
      <c r="I730" s="559"/>
      <c r="J730" s="559"/>
      <c r="K730" s="561">
        <f t="shared" si="48"/>
        <v>0</v>
      </c>
      <c r="L730" s="559"/>
      <c r="M730" s="559"/>
      <c r="N730" s="561">
        <f t="shared" si="49"/>
        <v>0</v>
      </c>
      <c r="O730" s="561">
        <f t="shared" si="50"/>
        <v>0</v>
      </c>
      <c r="P730" s="559"/>
      <c r="Q730" s="562">
        <f t="shared" si="51"/>
        <v>0</v>
      </c>
    </row>
    <row r="731" spans="1:17" s="563" customFormat="1" ht="20.25" customHeight="1" x14ac:dyDescent="0.2">
      <c r="A731" s="619" t="str">
        <f>'FN_priloga 1'!$B$1</f>
        <v>EKONOMSKA ŠOLA MURSKA SOBOTA, NORŠINSKA ULICA 13, 9000 MURSKA SOBOTA</v>
      </c>
      <c r="B731" s="616"/>
      <c r="C731" s="613"/>
      <c r="D731" s="559"/>
      <c r="E731" s="560"/>
      <c r="F731" s="559"/>
      <c r="G731" s="559"/>
      <c r="H731" s="559"/>
      <c r="I731" s="559"/>
      <c r="J731" s="559"/>
      <c r="K731" s="561">
        <f t="shared" si="48"/>
        <v>0</v>
      </c>
      <c r="L731" s="559"/>
      <c r="M731" s="559"/>
      <c r="N731" s="561">
        <f t="shared" si="49"/>
        <v>0</v>
      </c>
      <c r="O731" s="561">
        <f t="shared" si="50"/>
        <v>0</v>
      </c>
      <c r="P731" s="559"/>
      <c r="Q731" s="562">
        <f t="shared" si="51"/>
        <v>0</v>
      </c>
    </row>
    <row r="732" spans="1:17" s="563" customFormat="1" ht="20.25" customHeight="1" x14ac:dyDescent="0.2">
      <c r="A732" s="619" t="str">
        <f>'FN_priloga 1'!$B$1</f>
        <v>EKONOMSKA ŠOLA MURSKA SOBOTA, NORŠINSKA ULICA 13, 9000 MURSKA SOBOTA</v>
      </c>
      <c r="B732" s="616"/>
      <c r="C732" s="613"/>
      <c r="D732" s="559"/>
      <c r="E732" s="560"/>
      <c r="F732" s="559"/>
      <c r="G732" s="559"/>
      <c r="H732" s="559"/>
      <c r="I732" s="559"/>
      <c r="J732" s="559"/>
      <c r="K732" s="561">
        <f t="shared" si="48"/>
        <v>0</v>
      </c>
      <c r="L732" s="559"/>
      <c r="M732" s="559"/>
      <c r="N732" s="561">
        <f t="shared" si="49"/>
        <v>0</v>
      </c>
      <c r="O732" s="561">
        <f t="shared" si="50"/>
        <v>0</v>
      </c>
      <c r="P732" s="559"/>
      <c r="Q732" s="562">
        <f t="shared" si="51"/>
        <v>0</v>
      </c>
    </row>
    <row r="733" spans="1:17" s="563" customFormat="1" ht="20.25" customHeight="1" x14ac:dyDescent="0.2">
      <c r="A733" s="619" t="str">
        <f>'FN_priloga 1'!$B$1</f>
        <v>EKONOMSKA ŠOLA MURSKA SOBOTA, NORŠINSKA ULICA 13, 9000 MURSKA SOBOTA</v>
      </c>
      <c r="B733" s="616"/>
      <c r="C733" s="613"/>
      <c r="D733" s="559"/>
      <c r="E733" s="560"/>
      <c r="F733" s="559"/>
      <c r="G733" s="559"/>
      <c r="H733" s="559"/>
      <c r="I733" s="559"/>
      <c r="J733" s="559"/>
      <c r="K733" s="561">
        <f t="shared" si="48"/>
        <v>0</v>
      </c>
      <c r="L733" s="559"/>
      <c r="M733" s="559"/>
      <c r="N733" s="561">
        <f t="shared" si="49"/>
        <v>0</v>
      </c>
      <c r="O733" s="561">
        <f t="shared" si="50"/>
        <v>0</v>
      </c>
      <c r="P733" s="559"/>
      <c r="Q733" s="562">
        <f t="shared" si="51"/>
        <v>0</v>
      </c>
    </row>
    <row r="734" spans="1:17" s="563" customFormat="1" ht="20.25" customHeight="1" x14ac:dyDescent="0.2">
      <c r="A734" s="619" t="str">
        <f>'FN_priloga 1'!$B$1</f>
        <v>EKONOMSKA ŠOLA MURSKA SOBOTA, NORŠINSKA ULICA 13, 9000 MURSKA SOBOTA</v>
      </c>
      <c r="B734" s="616"/>
      <c r="C734" s="613"/>
      <c r="D734" s="559"/>
      <c r="E734" s="560"/>
      <c r="F734" s="559"/>
      <c r="G734" s="559"/>
      <c r="H734" s="559"/>
      <c r="I734" s="559"/>
      <c r="J734" s="559"/>
      <c r="K734" s="561">
        <f t="shared" si="48"/>
        <v>0</v>
      </c>
      <c r="L734" s="559"/>
      <c r="M734" s="559"/>
      <c r="N734" s="561">
        <f t="shared" si="49"/>
        <v>0</v>
      </c>
      <c r="O734" s="561">
        <f t="shared" si="50"/>
        <v>0</v>
      </c>
      <c r="P734" s="559"/>
      <c r="Q734" s="562">
        <f t="shared" si="51"/>
        <v>0</v>
      </c>
    </row>
    <row r="735" spans="1:17" s="563" customFormat="1" ht="20.25" customHeight="1" x14ac:dyDescent="0.2">
      <c r="A735" s="619" t="str">
        <f>'FN_priloga 1'!$B$1</f>
        <v>EKONOMSKA ŠOLA MURSKA SOBOTA, NORŠINSKA ULICA 13, 9000 MURSKA SOBOTA</v>
      </c>
      <c r="B735" s="616"/>
      <c r="C735" s="613"/>
      <c r="D735" s="559"/>
      <c r="E735" s="560"/>
      <c r="F735" s="559"/>
      <c r="G735" s="559"/>
      <c r="H735" s="559"/>
      <c r="I735" s="559"/>
      <c r="J735" s="559"/>
      <c r="K735" s="561">
        <f t="shared" si="48"/>
        <v>0</v>
      </c>
      <c r="L735" s="559"/>
      <c r="M735" s="559"/>
      <c r="N735" s="561">
        <f t="shared" si="49"/>
        <v>0</v>
      </c>
      <c r="O735" s="561">
        <f t="shared" si="50"/>
        <v>0</v>
      </c>
      <c r="P735" s="559"/>
      <c r="Q735" s="562">
        <f t="shared" si="51"/>
        <v>0</v>
      </c>
    </row>
    <row r="736" spans="1:17" s="563" customFormat="1" ht="20.25" customHeight="1" x14ac:dyDescent="0.2">
      <c r="A736" s="619" t="str">
        <f>'FN_priloga 1'!$B$1</f>
        <v>EKONOMSKA ŠOLA MURSKA SOBOTA, NORŠINSKA ULICA 13, 9000 MURSKA SOBOTA</v>
      </c>
      <c r="B736" s="616"/>
      <c r="C736" s="613"/>
      <c r="D736" s="559"/>
      <c r="E736" s="560"/>
      <c r="F736" s="559"/>
      <c r="G736" s="559"/>
      <c r="H736" s="559"/>
      <c r="I736" s="559"/>
      <c r="J736" s="559"/>
      <c r="K736" s="561">
        <f t="shared" si="48"/>
        <v>0</v>
      </c>
      <c r="L736" s="559"/>
      <c r="M736" s="559"/>
      <c r="N736" s="561">
        <f t="shared" si="49"/>
        <v>0</v>
      </c>
      <c r="O736" s="561">
        <f t="shared" si="50"/>
        <v>0</v>
      </c>
      <c r="P736" s="559"/>
      <c r="Q736" s="562">
        <f t="shared" si="51"/>
        <v>0</v>
      </c>
    </row>
    <row r="737" spans="1:17" s="563" customFormat="1" ht="20.25" customHeight="1" x14ac:dyDescent="0.2">
      <c r="A737" s="619" t="str">
        <f>'FN_priloga 1'!$B$1</f>
        <v>EKONOMSKA ŠOLA MURSKA SOBOTA, NORŠINSKA ULICA 13, 9000 MURSKA SOBOTA</v>
      </c>
      <c r="B737" s="616"/>
      <c r="C737" s="613"/>
      <c r="D737" s="559"/>
      <c r="E737" s="560"/>
      <c r="F737" s="559"/>
      <c r="G737" s="559"/>
      <c r="H737" s="559"/>
      <c r="I737" s="559"/>
      <c r="J737" s="559"/>
      <c r="K737" s="561">
        <f t="shared" si="48"/>
        <v>0</v>
      </c>
      <c r="L737" s="559"/>
      <c r="M737" s="559"/>
      <c r="N737" s="561">
        <f t="shared" si="49"/>
        <v>0</v>
      </c>
      <c r="O737" s="561">
        <f t="shared" si="50"/>
        <v>0</v>
      </c>
      <c r="P737" s="559"/>
      <c r="Q737" s="562">
        <f t="shared" si="51"/>
        <v>0</v>
      </c>
    </row>
    <row r="738" spans="1:17" s="563" customFormat="1" ht="20.25" customHeight="1" x14ac:dyDescent="0.2">
      <c r="A738" s="619" t="str">
        <f>'FN_priloga 1'!$B$1</f>
        <v>EKONOMSKA ŠOLA MURSKA SOBOTA, NORŠINSKA ULICA 13, 9000 MURSKA SOBOTA</v>
      </c>
      <c r="B738" s="616"/>
      <c r="C738" s="613"/>
      <c r="D738" s="559"/>
      <c r="E738" s="560"/>
      <c r="F738" s="559"/>
      <c r="G738" s="559"/>
      <c r="H738" s="559"/>
      <c r="I738" s="559"/>
      <c r="J738" s="559"/>
      <c r="K738" s="561">
        <f t="shared" si="48"/>
        <v>0</v>
      </c>
      <c r="L738" s="559"/>
      <c r="M738" s="559"/>
      <c r="N738" s="561">
        <f t="shared" si="49"/>
        <v>0</v>
      </c>
      <c r="O738" s="561">
        <f t="shared" si="50"/>
        <v>0</v>
      </c>
      <c r="P738" s="559"/>
      <c r="Q738" s="562">
        <f t="shared" si="51"/>
        <v>0</v>
      </c>
    </row>
    <row r="739" spans="1:17" s="563" customFormat="1" ht="20.25" customHeight="1" x14ac:dyDescent="0.2">
      <c r="A739" s="619" t="str">
        <f>'FN_priloga 1'!$B$1</f>
        <v>EKONOMSKA ŠOLA MURSKA SOBOTA, NORŠINSKA ULICA 13, 9000 MURSKA SOBOTA</v>
      </c>
      <c r="B739" s="616"/>
      <c r="C739" s="613"/>
      <c r="D739" s="559"/>
      <c r="E739" s="560"/>
      <c r="F739" s="559"/>
      <c r="G739" s="559"/>
      <c r="H739" s="559"/>
      <c r="I739" s="559"/>
      <c r="J739" s="559"/>
      <c r="K739" s="561">
        <f t="shared" si="48"/>
        <v>0</v>
      </c>
      <c r="L739" s="559"/>
      <c r="M739" s="559"/>
      <c r="N739" s="561">
        <f t="shared" si="49"/>
        <v>0</v>
      </c>
      <c r="O739" s="561">
        <f t="shared" si="50"/>
        <v>0</v>
      </c>
      <c r="P739" s="559"/>
      <c r="Q739" s="562">
        <f t="shared" si="51"/>
        <v>0</v>
      </c>
    </row>
    <row r="740" spans="1:17" s="563" customFormat="1" ht="20.25" customHeight="1" x14ac:dyDescent="0.2">
      <c r="A740" s="619" t="str">
        <f>'FN_priloga 1'!$B$1</f>
        <v>EKONOMSKA ŠOLA MURSKA SOBOTA, NORŠINSKA ULICA 13, 9000 MURSKA SOBOTA</v>
      </c>
      <c r="B740" s="616"/>
      <c r="C740" s="613"/>
      <c r="D740" s="559"/>
      <c r="E740" s="560"/>
      <c r="F740" s="559"/>
      <c r="G740" s="559"/>
      <c r="H740" s="559"/>
      <c r="I740" s="559"/>
      <c r="J740" s="559"/>
      <c r="K740" s="561">
        <f t="shared" si="48"/>
        <v>0</v>
      </c>
      <c r="L740" s="559"/>
      <c r="M740" s="559"/>
      <c r="N740" s="561">
        <f t="shared" si="49"/>
        <v>0</v>
      </c>
      <c r="O740" s="561">
        <f t="shared" si="50"/>
        <v>0</v>
      </c>
      <c r="P740" s="559"/>
      <c r="Q740" s="562">
        <f t="shared" si="51"/>
        <v>0</v>
      </c>
    </row>
    <row r="741" spans="1:17" s="563" customFormat="1" ht="20.25" customHeight="1" x14ac:dyDescent="0.2">
      <c r="A741" s="619" t="str">
        <f>'FN_priloga 1'!$B$1</f>
        <v>EKONOMSKA ŠOLA MURSKA SOBOTA, NORŠINSKA ULICA 13, 9000 MURSKA SOBOTA</v>
      </c>
      <c r="B741" s="616"/>
      <c r="C741" s="613"/>
      <c r="D741" s="559"/>
      <c r="E741" s="560"/>
      <c r="F741" s="559"/>
      <c r="G741" s="559"/>
      <c r="H741" s="559"/>
      <c r="I741" s="559"/>
      <c r="J741" s="559"/>
      <c r="K741" s="561">
        <f t="shared" si="48"/>
        <v>0</v>
      </c>
      <c r="L741" s="559"/>
      <c r="M741" s="559"/>
      <c r="N741" s="561">
        <f t="shared" si="49"/>
        <v>0</v>
      </c>
      <c r="O741" s="561">
        <f t="shared" si="50"/>
        <v>0</v>
      </c>
      <c r="P741" s="559"/>
      <c r="Q741" s="562">
        <f t="shared" si="51"/>
        <v>0</v>
      </c>
    </row>
    <row r="742" spans="1:17" s="563" customFormat="1" ht="20.25" customHeight="1" x14ac:dyDescent="0.2">
      <c r="A742" s="619" t="str">
        <f>'FN_priloga 1'!$B$1</f>
        <v>EKONOMSKA ŠOLA MURSKA SOBOTA, NORŠINSKA ULICA 13, 9000 MURSKA SOBOTA</v>
      </c>
      <c r="B742" s="616"/>
      <c r="C742" s="613"/>
      <c r="D742" s="559"/>
      <c r="E742" s="560"/>
      <c r="F742" s="559"/>
      <c r="G742" s="559"/>
      <c r="H742" s="559"/>
      <c r="I742" s="559"/>
      <c r="J742" s="559"/>
      <c r="K742" s="561">
        <f t="shared" si="48"/>
        <v>0</v>
      </c>
      <c r="L742" s="559"/>
      <c r="M742" s="559"/>
      <c r="N742" s="561">
        <f t="shared" si="49"/>
        <v>0</v>
      </c>
      <c r="O742" s="561">
        <f t="shared" si="50"/>
        <v>0</v>
      </c>
      <c r="P742" s="559"/>
      <c r="Q742" s="562">
        <f t="shared" si="51"/>
        <v>0</v>
      </c>
    </row>
    <row r="743" spans="1:17" s="563" customFormat="1" ht="20.25" customHeight="1" x14ac:dyDescent="0.2">
      <c r="A743" s="619" t="str">
        <f>'FN_priloga 1'!$B$1</f>
        <v>EKONOMSKA ŠOLA MURSKA SOBOTA, NORŠINSKA ULICA 13, 9000 MURSKA SOBOTA</v>
      </c>
      <c r="B743" s="616"/>
      <c r="C743" s="613"/>
      <c r="D743" s="559"/>
      <c r="E743" s="560"/>
      <c r="F743" s="559"/>
      <c r="G743" s="559"/>
      <c r="H743" s="559"/>
      <c r="I743" s="559"/>
      <c r="J743" s="559"/>
      <c r="K743" s="561">
        <f t="shared" si="48"/>
        <v>0</v>
      </c>
      <c r="L743" s="559"/>
      <c r="M743" s="559"/>
      <c r="N743" s="561">
        <f t="shared" si="49"/>
        <v>0</v>
      </c>
      <c r="O743" s="561">
        <f t="shared" si="50"/>
        <v>0</v>
      </c>
      <c r="P743" s="559"/>
      <c r="Q743" s="562">
        <f t="shared" si="51"/>
        <v>0</v>
      </c>
    </row>
    <row r="744" spans="1:17" s="563" customFormat="1" ht="20.25" customHeight="1" x14ac:dyDescent="0.2">
      <c r="A744" s="619" t="str">
        <f>'FN_priloga 1'!$B$1</f>
        <v>EKONOMSKA ŠOLA MURSKA SOBOTA, NORŠINSKA ULICA 13, 9000 MURSKA SOBOTA</v>
      </c>
      <c r="B744" s="616"/>
      <c r="C744" s="613"/>
      <c r="D744" s="559"/>
      <c r="E744" s="560"/>
      <c r="F744" s="559"/>
      <c r="G744" s="559"/>
      <c r="H744" s="559"/>
      <c r="I744" s="559"/>
      <c r="J744" s="559"/>
      <c r="K744" s="561">
        <f t="shared" si="48"/>
        <v>0</v>
      </c>
      <c r="L744" s="559"/>
      <c r="M744" s="559"/>
      <c r="N744" s="561">
        <f t="shared" si="49"/>
        <v>0</v>
      </c>
      <c r="O744" s="561">
        <f t="shared" si="50"/>
        <v>0</v>
      </c>
      <c r="P744" s="559"/>
      <c r="Q744" s="562">
        <f t="shared" si="51"/>
        <v>0</v>
      </c>
    </row>
    <row r="745" spans="1:17" s="563" customFormat="1" ht="20.25" customHeight="1" x14ac:dyDescent="0.2">
      <c r="A745" s="619" t="str">
        <f>'FN_priloga 1'!$B$1</f>
        <v>EKONOMSKA ŠOLA MURSKA SOBOTA, NORŠINSKA ULICA 13, 9000 MURSKA SOBOTA</v>
      </c>
      <c r="B745" s="616"/>
      <c r="C745" s="613"/>
      <c r="D745" s="559"/>
      <c r="E745" s="560"/>
      <c r="F745" s="559"/>
      <c r="G745" s="559"/>
      <c r="H745" s="559"/>
      <c r="I745" s="559"/>
      <c r="J745" s="559"/>
      <c r="K745" s="561">
        <f t="shared" si="48"/>
        <v>0</v>
      </c>
      <c r="L745" s="559"/>
      <c r="M745" s="559"/>
      <c r="N745" s="561">
        <f t="shared" si="49"/>
        <v>0</v>
      </c>
      <c r="O745" s="561">
        <f t="shared" si="50"/>
        <v>0</v>
      </c>
      <c r="P745" s="559"/>
      <c r="Q745" s="562">
        <f t="shared" si="51"/>
        <v>0</v>
      </c>
    </row>
    <row r="746" spans="1:17" s="563" customFormat="1" ht="20.25" customHeight="1" x14ac:dyDescent="0.2">
      <c r="A746" s="619" t="str">
        <f>'FN_priloga 1'!$B$1</f>
        <v>EKONOMSKA ŠOLA MURSKA SOBOTA, NORŠINSKA ULICA 13, 9000 MURSKA SOBOTA</v>
      </c>
      <c r="B746" s="616"/>
      <c r="C746" s="613"/>
      <c r="D746" s="559"/>
      <c r="E746" s="560"/>
      <c r="F746" s="559"/>
      <c r="G746" s="559"/>
      <c r="H746" s="559"/>
      <c r="I746" s="559"/>
      <c r="J746" s="559"/>
      <c r="K746" s="561">
        <f t="shared" si="48"/>
        <v>0</v>
      </c>
      <c r="L746" s="559"/>
      <c r="M746" s="559"/>
      <c r="N746" s="561">
        <f t="shared" si="49"/>
        <v>0</v>
      </c>
      <c r="O746" s="561">
        <f t="shared" si="50"/>
        <v>0</v>
      </c>
      <c r="P746" s="559"/>
      <c r="Q746" s="562">
        <f t="shared" si="51"/>
        <v>0</v>
      </c>
    </row>
    <row r="747" spans="1:17" s="563" customFormat="1" ht="20.25" customHeight="1" x14ac:dyDescent="0.2">
      <c r="A747" s="619" t="str">
        <f>'FN_priloga 1'!$B$1</f>
        <v>EKONOMSKA ŠOLA MURSKA SOBOTA, NORŠINSKA ULICA 13, 9000 MURSKA SOBOTA</v>
      </c>
      <c r="B747" s="616"/>
      <c r="C747" s="613"/>
      <c r="D747" s="559"/>
      <c r="E747" s="560"/>
      <c r="F747" s="559"/>
      <c r="G747" s="559"/>
      <c r="H747" s="559"/>
      <c r="I747" s="559"/>
      <c r="J747" s="559"/>
      <c r="K747" s="561">
        <f t="shared" si="48"/>
        <v>0</v>
      </c>
      <c r="L747" s="559"/>
      <c r="M747" s="559"/>
      <c r="N747" s="561">
        <f t="shared" si="49"/>
        <v>0</v>
      </c>
      <c r="O747" s="561">
        <f t="shared" si="50"/>
        <v>0</v>
      </c>
      <c r="P747" s="559"/>
      <c r="Q747" s="562">
        <f t="shared" si="51"/>
        <v>0</v>
      </c>
    </row>
    <row r="748" spans="1:17" s="563" customFormat="1" ht="20.25" customHeight="1" x14ac:dyDescent="0.2">
      <c r="A748" s="619" t="str">
        <f>'FN_priloga 1'!$B$1</f>
        <v>EKONOMSKA ŠOLA MURSKA SOBOTA, NORŠINSKA ULICA 13, 9000 MURSKA SOBOTA</v>
      </c>
      <c r="B748" s="616"/>
      <c r="C748" s="613"/>
      <c r="D748" s="559"/>
      <c r="E748" s="560"/>
      <c r="F748" s="559"/>
      <c r="G748" s="559"/>
      <c r="H748" s="559"/>
      <c r="I748" s="559"/>
      <c r="J748" s="559"/>
      <c r="K748" s="561">
        <f t="shared" si="48"/>
        <v>0</v>
      </c>
      <c r="L748" s="559"/>
      <c r="M748" s="559"/>
      <c r="N748" s="561">
        <f t="shared" si="49"/>
        <v>0</v>
      </c>
      <c r="O748" s="561">
        <f t="shared" si="50"/>
        <v>0</v>
      </c>
      <c r="P748" s="559"/>
      <c r="Q748" s="562">
        <f t="shared" si="51"/>
        <v>0</v>
      </c>
    </row>
    <row r="749" spans="1:17" s="563" customFormat="1" ht="20.25" customHeight="1" x14ac:dyDescent="0.2">
      <c r="A749" s="619" t="str">
        <f>'FN_priloga 1'!$B$1</f>
        <v>EKONOMSKA ŠOLA MURSKA SOBOTA, NORŠINSKA ULICA 13, 9000 MURSKA SOBOTA</v>
      </c>
      <c r="B749" s="616"/>
      <c r="C749" s="613"/>
      <c r="D749" s="559"/>
      <c r="E749" s="560"/>
      <c r="F749" s="559"/>
      <c r="G749" s="559"/>
      <c r="H749" s="559"/>
      <c r="I749" s="559"/>
      <c r="J749" s="559"/>
      <c r="K749" s="561">
        <f t="shared" si="48"/>
        <v>0</v>
      </c>
      <c r="L749" s="559"/>
      <c r="M749" s="559"/>
      <c r="N749" s="561">
        <f t="shared" si="49"/>
        <v>0</v>
      </c>
      <c r="O749" s="561">
        <f t="shared" si="50"/>
        <v>0</v>
      </c>
      <c r="P749" s="559"/>
      <c r="Q749" s="562">
        <f t="shared" si="51"/>
        <v>0</v>
      </c>
    </row>
    <row r="750" spans="1:17" s="563" customFormat="1" ht="20.25" customHeight="1" x14ac:dyDescent="0.2">
      <c r="A750" s="619" t="str">
        <f>'FN_priloga 1'!$B$1</f>
        <v>EKONOMSKA ŠOLA MURSKA SOBOTA, NORŠINSKA ULICA 13, 9000 MURSKA SOBOTA</v>
      </c>
      <c r="B750" s="616"/>
      <c r="C750" s="613"/>
      <c r="D750" s="559"/>
      <c r="E750" s="560"/>
      <c r="F750" s="559"/>
      <c r="G750" s="559"/>
      <c r="H750" s="559"/>
      <c r="I750" s="559"/>
      <c r="J750" s="559"/>
      <c r="K750" s="561">
        <f t="shared" si="48"/>
        <v>0</v>
      </c>
      <c r="L750" s="559"/>
      <c r="M750" s="559"/>
      <c r="N750" s="561">
        <f t="shared" si="49"/>
        <v>0</v>
      </c>
      <c r="O750" s="561">
        <f t="shared" si="50"/>
        <v>0</v>
      </c>
      <c r="P750" s="559"/>
      <c r="Q750" s="562">
        <f t="shared" si="51"/>
        <v>0</v>
      </c>
    </row>
    <row r="751" spans="1:17" s="563" customFormat="1" ht="20.25" customHeight="1" x14ac:dyDescent="0.2">
      <c r="A751" s="619" t="str">
        <f>'FN_priloga 1'!$B$1</f>
        <v>EKONOMSKA ŠOLA MURSKA SOBOTA, NORŠINSKA ULICA 13, 9000 MURSKA SOBOTA</v>
      </c>
      <c r="B751" s="616"/>
      <c r="C751" s="613"/>
      <c r="D751" s="559"/>
      <c r="E751" s="560"/>
      <c r="F751" s="559"/>
      <c r="G751" s="559"/>
      <c r="H751" s="559"/>
      <c r="I751" s="559"/>
      <c r="J751" s="559"/>
      <c r="K751" s="561">
        <f t="shared" si="48"/>
        <v>0</v>
      </c>
      <c r="L751" s="559"/>
      <c r="M751" s="559"/>
      <c r="N751" s="561">
        <f t="shared" si="49"/>
        <v>0</v>
      </c>
      <c r="O751" s="561">
        <f t="shared" si="50"/>
        <v>0</v>
      </c>
      <c r="P751" s="559"/>
      <c r="Q751" s="562">
        <f t="shared" si="51"/>
        <v>0</v>
      </c>
    </row>
    <row r="752" spans="1:17" s="563" customFormat="1" ht="20.25" customHeight="1" x14ac:dyDescent="0.2">
      <c r="A752" s="619" t="str">
        <f>'FN_priloga 1'!$B$1</f>
        <v>EKONOMSKA ŠOLA MURSKA SOBOTA, NORŠINSKA ULICA 13, 9000 MURSKA SOBOTA</v>
      </c>
      <c r="B752" s="616"/>
      <c r="C752" s="613"/>
      <c r="D752" s="559"/>
      <c r="E752" s="560"/>
      <c r="F752" s="559"/>
      <c r="G752" s="559"/>
      <c r="H752" s="559"/>
      <c r="I752" s="559"/>
      <c r="J752" s="559"/>
      <c r="K752" s="561">
        <f t="shared" si="48"/>
        <v>0</v>
      </c>
      <c r="L752" s="559"/>
      <c r="M752" s="559"/>
      <c r="N752" s="561">
        <f t="shared" si="49"/>
        <v>0</v>
      </c>
      <c r="O752" s="561">
        <f t="shared" si="50"/>
        <v>0</v>
      </c>
      <c r="P752" s="559"/>
      <c r="Q752" s="562">
        <f t="shared" si="51"/>
        <v>0</v>
      </c>
    </row>
    <row r="753" spans="1:17" s="563" customFormat="1" ht="20.25" customHeight="1" x14ac:dyDescent="0.2">
      <c r="A753" s="619" t="str">
        <f>'FN_priloga 1'!$B$1</f>
        <v>EKONOMSKA ŠOLA MURSKA SOBOTA, NORŠINSKA ULICA 13, 9000 MURSKA SOBOTA</v>
      </c>
      <c r="B753" s="616"/>
      <c r="C753" s="613"/>
      <c r="D753" s="559"/>
      <c r="E753" s="560"/>
      <c r="F753" s="559"/>
      <c r="G753" s="559"/>
      <c r="H753" s="559"/>
      <c r="I753" s="559"/>
      <c r="J753" s="559"/>
      <c r="K753" s="561">
        <f t="shared" si="48"/>
        <v>0</v>
      </c>
      <c r="L753" s="559"/>
      <c r="M753" s="559"/>
      <c r="N753" s="561">
        <f t="shared" si="49"/>
        <v>0</v>
      </c>
      <c r="O753" s="561">
        <f t="shared" si="50"/>
        <v>0</v>
      </c>
      <c r="P753" s="559"/>
      <c r="Q753" s="562">
        <f t="shared" si="51"/>
        <v>0</v>
      </c>
    </row>
    <row r="754" spans="1:17" s="563" customFormat="1" ht="20.25" customHeight="1" x14ac:dyDescent="0.2">
      <c r="A754" s="619" t="str">
        <f>'FN_priloga 1'!$B$1</f>
        <v>EKONOMSKA ŠOLA MURSKA SOBOTA, NORŠINSKA ULICA 13, 9000 MURSKA SOBOTA</v>
      </c>
      <c r="B754" s="616"/>
      <c r="C754" s="613"/>
      <c r="D754" s="559"/>
      <c r="E754" s="560"/>
      <c r="F754" s="559"/>
      <c r="G754" s="559"/>
      <c r="H754" s="559"/>
      <c r="I754" s="559"/>
      <c r="J754" s="559"/>
      <c r="K754" s="561">
        <f t="shared" si="48"/>
        <v>0</v>
      </c>
      <c r="L754" s="559"/>
      <c r="M754" s="559"/>
      <c r="N754" s="561">
        <f t="shared" si="49"/>
        <v>0</v>
      </c>
      <c r="O754" s="561">
        <f t="shared" si="50"/>
        <v>0</v>
      </c>
      <c r="P754" s="559"/>
      <c r="Q754" s="562">
        <f t="shared" si="51"/>
        <v>0</v>
      </c>
    </row>
    <row r="755" spans="1:17" s="563" customFormat="1" ht="20.25" customHeight="1" x14ac:dyDescent="0.2">
      <c r="A755" s="619" t="str">
        <f>'FN_priloga 1'!$B$1</f>
        <v>EKONOMSKA ŠOLA MURSKA SOBOTA, NORŠINSKA ULICA 13, 9000 MURSKA SOBOTA</v>
      </c>
      <c r="B755" s="616"/>
      <c r="C755" s="613"/>
      <c r="D755" s="559"/>
      <c r="E755" s="560"/>
      <c r="F755" s="559"/>
      <c r="G755" s="559"/>
      <c r="H755" s="559"/>
      <c r="I755" s="559"/>
      <c r="J755" s="559"/>
      <c r="K755" s="561">
        <f t="shared" si="48"/>
        <v>0</v>
      </c>
      <c r="L755" s="559"/>
      <c r="M755" s="559"/>
      <c r="N755" s="561">
        <f t="shared" si="49"/>
        <v>0</v>
      </c>
      <c r="O755" s="561">
        <f t="shared" si="50"/>
        <v>0</v>
      </c>
      <c r="P755" s="559"/>
      <c r="Q755" s="562">
        <f t="shared" si="51"/>
        <v>0</v>
      </c>
    </row>
    <row r="756" spans="1:17" s="563" customFormat="1" ht="20.25" customHeight="1" x14ac:dyDescent="0.2">
      <c r="A756" s="619" t="str">
        <f>'FN_priloga 1'!$B$1</f>
        <v>EKONOMSKA ŠOLA MURSKA SOBOTA, NORŠINSKA ULICA 13, 9000 MURSKA SOBOTA</v>
      </c>
      <c r="B756" s="616"/>
      <c r="C756" s="613"/>
      <c r="D756" s="559"/>
      <c r="E756" s="560"/>
      <c r="F756" s="559"/>
      <c r="G756" s="559"/>
      <c r="H756" s="559"/>
      <c r="I756" s="559"/>
      <c r="J756" s="559"/>
      <c r="K756" s="561">
        <f t="shared" si="48"/>
        <v>0</v>
      </c>
      <c r="L756" s="559"/>
      <c r="M756" s="559"/>
      <c r="N756" s="561">
        <f t="shared" si="49"/>
        <v>0</v>
      </c>
      <c r="O756" s="561">
        <f t="shared" si="50"/>
        <v>0</v>
      </c>
      <c r="P756" s="559"/>
      <c r="Q756" s="562">
        <f t="shared" si="51"/>
        <v>0</v>
      </c>
    </row>
    <row r="757" spans="1:17" s="563" customFormat="1" ht="20.25" customHeight="1" x14ac:dyDescent="0.2">
      <c r="A757" s="619" t="str">
        <f>'FN_priloga 1'!$B$1</f>
        <v>EKONOMSKA ŠOLA MURSKA SOBOTA, NORŠINSKA ULICA 13, 9000 MURSKA SOBOTA</v>
      </c>
      <c r="B757" s="616"/>
      <c r="C757" s="613"/>
      <c r="D757" s="559"/>
      <c r="E757" s="560"/>
      <c r="F757" s="559"/>
      <c r="G757" s="559"/>
      <c r="H757" s="559"/>
      <c r="I757" s="559"/>
      <c r="J757" s="559"/>
      <c r="K757" s="561">
        <f t="shared" si="48"/>
        <v>0</v>
      </c>
      <c r="L757" s="559"/>
      <c r="M757" s="559"/>
      <c r="N757" s="561">
        <f t="shared" si="49"/>
        <v>0</v>
      </c>
      <c r="O757" s="561">
        <f t="shared" si="50"/>
        <v>0</v>
      </c>
      <c r="P757" s="559"/>
      <c r="Q757" s="562">
        <f t="shared" si="51"/>
        <v>0</v>
      </c>
    </row>
    <row r="758" spans="1:17" s="563" customFormat="1" ht="20.25" customHeight="1" x14ac:dyDescent="0.2">
      <c r="A758" s="619" t="str">
        <f>'FN_priloga 1'!$B$1</f>
        <v>EKONOMSKA ŠOLA MURSKA SOBOTA, NORŠINSKA ULICA 13, 9000 MURSKA SOBOTA</v>
      </c>
      <c r="B758" s="616"/>
      <c r="C758" s="613"/>
      <c r="D758" s="559"/>
      <c r="E758" s="560"/>
      <c r="F758" s="559"/>
      <c r="G758" s="559"/>
      <c r="H758" s="559"/>
      <c r="I758" s="559"/>
      <c r="J758" s="559"/>
      <c r="K758" s="561">
        <f t="shared" si="48"/>
        <v>0</v>
      </c>
      <c r="L758" s="559"/>
      <c r="M758" s="559"/>
      <c r="N758" s="561">
        <f t="shared" si="49"/>
        <v>0</v>
      </c>
      <c r="O758" s="561">
        <f t="shared" si="50"/>
        <v>0</v>
      </c>
      <c r="P758" s="559"/>
      <c r="Q758" s="562">
        <f t="shared" si="51"/>
        <v>0</v>
      </c>
    </row>
    <row r="759" spans="1:17" s="563" customFormat="1" ht="20.25" customHeight="1" x14ac:dyDescent="0.2">
      <c r="A759" s="619" t="str">
        <f>'FN_priloga 1'!$B$1</f>
        <v>EKONOMSKA ŠOLA MURSKA SOBOTA, NORŠINSKA ULICA 13, 9000 MURSKA SOBOTA</v>
      </c>
      <c r="B759" s="616"/>
      <c r="C759" s="613"/>
      <c r="D759" s="559"/>
      <c r="E759" s="560"/>
      <c r="F759" s="559"/>
      <c r="G759" s="559"/>
      <c r="H759" s="559"/>
      <c r="I759" s="559"/>
      <c r="J759" s="559"/>
      <c r="K759" s="561">
        <f t="shared" si="48"/>
        <v>0</v>
      </c>
      <c r="L759" s="559"/>
      <c r="M759" s="559"/>
      <c r="N759" s="561">
        <f t="shared" si="49"/>
        <v>0</v>
      </c>
      <c r="O759" s="561">
        <f t="shared" si="50"/>
        <v>0</v>
      </c>
      <c r="P759" s="559"/>
      <c r="Q759" s="562">
        <f t="shared" si="51"/>
        <v>0</v>
      </c>
    </row>
    <row r="760" spans="1:17" s="563" customFormat="1" ht="20.25" customHeight="1" x14ac:dyDescent="0.2">
      <c r="A760" s="619" t="str">
        <f>'FN_priloga 1'!$B$1</f>
        <v>EKONOMSKA ŠOLA MURSKA SOBOTA, NORŠINSKA ULICA 13, 9000 MURSKA SOBOTA</v>
      </c>
      <c r="B760" s="616"/>
      <c r="C760" s="613"/>
      <c r="D760" s="559"/>
      <c r="E760" s="560"/>
      <c r="F760" s="559"/>
      <c r="G760" s="559"/>
      <c r="H760" s="559"/>
      <c r="I760" s="559"/>
      <c r="J760" s="559"/>
      <c r="K760" s="561">
        <f t="shared" si="48"/>
        <v>0</v>
      </c>
      <c r="L760" s="559"/>
      <c r="M760" s="559"/>
      <c r="N760" s="561">
        <f t="shared" si="49"/>
        <v>0</v>
      </c>
      <c r="O760" s="561">
        <f t="shared" si="50"/>
        <v>0</v>
      </c>
      <c r="P760" s="559"/>
      <c r="Q760" s="562">
        <f t="shared" si="51"/>
        <v>0</v>
      </c>
    </row>
    <row r="761" spans="1:17" s="563" customFormat="1" ht="20.25" customHeight="1" x14ac:dyDescent="0.2">
      <c r="A761" s="619" t="str">
        <f>'FN_priloga 1'!$B$1</f>
        <v>EKONOMSKA ŠOLA MURSKA SOBOTA, NORŠINSKA ULICA 13, 9000 MURSKA SOBOTA</v>
      </c>
      <c r="B761" s="616"/>
      <c r="C761" s="613"/>
      <c r="D761" s="559"/>
      <c r="E761" s="560"/>
      <c r="F761" s="559"/>
      <c r="G761" s="559"/>
      <c r="H761" s="559"/>
      <c r="I761" s="559"/>
      <c r="J761" s="559"/>
      <c r="K761" s="561">
        <f t="shared" si="48"/>
        <v>0</v>
      </c>
      <c r="L761" s="559"/>
      <c r="M761" s="559"/>
      <c r="N761" s="561">
        <f t="shared" si="49"/>
        <v>0</v>
      </c>
      <c r="O761" s="561">
        <f t="shared" si="50"/>
        <v>0</v>
      </c>
      <c r="P761" s="559"/>
      <c r="Q761" s="562">
        <f t="shared" si="51"/>
        <v>0</v>
      </c>
    </row>
    <row r="762" spans="1:17" s="563" customFormat="1" ht="20.25" customHeight="1" x14ac:dyDescent="0.2">
      <c r="A762" s="619" t="str">
        <f>'FN_priloga 1'!$B$1</f>
        <v>EKONOMSKA ŠOLA MURSKA SOBOTA, NORŠINSKA ULICA 13, 9000 MURSKA SOBOTA</v>
      </c>
      <c r="B762" s="616"/>
      <c r="C762" s="613"/>
      <c r="D762" s="559"/>
      <c r="E762" s="560"/>
      <c r="F762" s="559"/>
      <c r="G762" s="559"/>
      <c r="H762" s="559"/>
      <c r="I762" s="559"/>
      <c r="J762" s="559"/>
      <c r="K762" s="561">
        <f t="shared" si="48"/>
        <v>0</v>
      </c>
      <c r="L762" s="559"/>
      <c r="M762" s="559"/>
      <c r="N762" s="561">
        <f t="shared" si="49"/>
        <v>0</v>
      </c>
      <c r="O762" s="561">
        <f t="shared" si="50"/>
        <v>0</v>
      </c>
      <c r="P762" s="559"/>
      <c r="Q762" s="562">
        <f t="shared" si="51"/>
        <v>0</v>
      </c>
    </row>
    <row r="763" spans="1:17" s="563" customFormat="1" ht="20.25" customHeight="1" x14ac:dyDescent="0.2">
      <c r="A763" s="619" t="str">
        <f>'FN_priloga 1'!$B$1</f>
        <v>EKONOMSKA ŠOLA MURSKA SOBOTA, NORŠINSKA ULICA 13, 9000 MURSKA SOBOTA</v>
      </c>
      <c r="B763" s="616"/>
      <c r="C763" s="613"/>
      <c r="D763" s="559"/>
      <c r="E763" s="560"/>
      <c r="F763" s="559"/>
      <c r="G763" s="559"/>
      <c r="H763" s="559"/>
      <c r="I763" s="559"/>
      <c r="J763" s="559"/>
      <c r="K763" s="561">
        <f t="shared" si="48"/>
        <v>0</v>
      </c>
      <c r="L763" s="559"/>
      <c r="M763" s="559"/>
      <c r="N763" s="561">
        <f t="shared" si="49"/>
        <v>0</v>
      </c>
      <c r="O763" s="561">
        <f t="shared" si="50"/>
        <v>0</v>
      </c>
      <c r="P763" s="559"/>
      <c r="Q763" s="562">
        <f t="shared" si="51"/>
        <v>0</v>
      </c>
    </row>
    <row r="764" spans="1:17" s="563" customFormat="1" ht="20.25" customHeight="1" x14ac:dyDescent="0.2">
      <c r="A764" s="619" t="str">
        <f>'FN_priloga 1'!$B$1</f>
        <v>EKONOMSKA ŠOLA MURSKA SOBOTA, NORŠINSKA ULICA 13, 9000 MURSKA SOBOTA</v>
      </c>
      <c r="B764" s="616"/>
      <c r="C764" s="613"/>
      <c r="D764" s="559"/>
      <c r="E764" s="560"/>
      <c r="F764" s="559"/>
      <c r="G764" s="559"/>
      <c r="H764" s="559"/>
      <c r="I764" s="559"/>
      <c r="J764" s="559"/>
      <c r="K764" s="561">
        <f t="shared" si="48"/>
        <v>0</v>
      </c>
      <c r="L764" s="559"/>
      <c r="M764" s="559"/>
      <c r="N764" s="561">
        <f t="shared" si="49"/>
        <v>0</v>
      </c>
      <c r="O764" s="561">
        <f t="shared" si="50"/>
        <v>0</v>
      </c>
      <c r="P764" s="559"/>
      <c r="Q764" s="562">
        <f t="shared" si="51"/>
        <v>0</v>
      </c>
    </row>
    <row r="765" spans="1:17" s="563" customFormat="1" ht="20.25" customHeight="1" x14ac:dyDescent="0.2">
      <c r="A765" s="619" t="str">
        <f>'FN_priloga 1'!$B$1</f>
        <v>EKONOMSKA ŠOLA MURSKA SOBOTA, NORŠINSKA ULICA 13, 9000 MURSKA SOBOTA</v>
      </c>
      <c r="B765" s="616"/>
      <c r="C765" s="613"/>
      <c r="D765" s="559"/>
      <c r="E765" s="560"/>
      <c r="F765" s="559"/>
      <c r="G765" s="559"/>
      <c r="H765" s="559"/>
      <c r="I765" s="559"/>
      <c r="J765" s="559"/>
      <c r="K765" s="561">
        <f t="shared" si="48"/>
        <v>0</v>
      </c>
      <c r="L765" s="559"/>
      <c r="M765" s="559"/>
      <c r="N765" s="561">
        <f t="shared" si="49"/>
        <v>0</v>
      </c>
      <c r="O765" s="561">
        <f t="shared" si="50"/>
        <v>0</v>
      </c>
      <c r="P765" s="559"/>
      <c r="Q765" s="562">
        <f t="shared" si="51"/>
        <v>0</v>
      </c>
    </row>
    <row r="766" spans="1:17" s="563" customFormat="1" ht="20.25" customHeight="1" x14ac:dyDescent="0.2">
      <c r="A766" s="619" t="str">
        <f>'FN_priloga 1'!$B$1</f>
        <v>EKONOMSKA ŠOLA MURSKA SOBOTA, NORŠINSKA ULICA 13, 9000 MURSKA SOBOTA</v>
      </c>
      <c r="B766" s="616"/>
      <c r="C766" s="613"/>
      <c r="D766" s="559"/>
      <c r="E766" s="560"/>
      <c r="F766" s="559"/>
      <c r="G766" s="559"/>
      <c r="H766" s="559"/>
      <c r="I766" s="559"/>
      <c r="J766" s="559"/>
      <c r="K766" s="561">
        <f t="shared" si="48"/>
        <v>0</v>
      </c>
      <c r="L766" s="559"/>
      <c r="M766" s="559"/>
      <c r="N766" s="561">
        <f t="shared" si="49"/>
        <v>0</v>
      </c>
      <c r="O766" s="561">
        <f t="shared" si="50"/>
        <v>0</v>
      </c>
      <c r="P766" s="559"/>
      <c r="Q766" s="562">
        <f t="shared" si="51"/>
        <v>0</v>
      </c>
    </row>
    <row r="767" spans="1:17" s="563" customFormat="1" ht="20.25" customHeight="1" x14ac:dyDescent="0.2">
      <c r="A767" s="619" t="str">
        <f>'FN_priloga 1'!$B$1</f>
        <v>EKONOMSKA ŠOLA MURSKA SOBOTA, NORŠINSKA ULICA 13, 9000 MURSKA SOBOTA</v>
      </c>
      <c r="B767" s="616"/>
      <c r="C767" s="613"/>
      <c r="D767" s="559"/>
      <c r="E767" s="560"/>
      <c r="F767" s="559"/>
      <c r="G767" s="559"/>
      <c r="H767" s="559"/>
      <c r="I767" s="559"/>
      <c r="J767" s="559"/>
      <c r="K767" s="561">
        <f t="shared" si="48"/>
        <v>0</v>
      </c>
      <c r="L767" s="559"/>
      <c r="M767" s="559"/>
      <c r="N767" s="561">
        <f t="shared" si="49"/>
        <v>0</v>
      </c>
      <c r="O767" s="561">
        <f t="shared" si="50"/>
        <v>0</v>
      </c>
      <c r="P767" s="559"/>
      <c r="Q767" s="562">
        <f t="shared" si="51"/>
        <v>0</v>
      </c>
    </row>
    <row r="768" spans="1:17" s="563" customFormat="1" ht="20.25" customHeight="1" x14ac:dyDescent="0.2">
      <c r="A768" s="619" t="str">
        <f>'FN_priloga 1'!$B$1</f>
        <v>EKONOMSKA ŠOLA MURSKA SOBOTA, NORŠINSKA ULICA 13, 9000 MURSKA SOBOTA</v>
      </c>
      <c r="B768" s="616"/>
      <c r="C768" s="613"/>
      <c r="D768" s="559"/>
      <c r="E768" s="560"/>
      <c r="F768" s="559"/>
      <c r="G768" s="559"/>
      <c r="H768" s="559"/>
      <c r="I768" s="559"/>
      <c r="J768" s="559"/>
      <c r="K768" s="561">
        <f t="shared" si="48"/>
        <v>0</v>
      </c>
      <c r="L768" s="559"/>
      <c r="M768" s="559"/>
      <c r="N768" s="561">
        <f t="shared" si="49"/>
        <v>0</v>
      </c>
      <c r="O768" s="561">
        <f t="shared" si="50"/>
        <v>0</v>
      </c>
      <c r="P768" s="559"/>
      <c r="Q768" s="562">
        <f t="shared" si="51"/>
        <v>0</v>
      </c>
    </row>
    <row r="769" spans="1:17" s="563" customFormat="1" ht="20.25" customHeight="1" x14ac:dyDescent="0.2">
      <c r="A769" s="619" t="str">
        <f>'FN_priloga 1'!$B$1</f>
        <v>EKONOMSKA ŠOLA MURSKA SOBOTA, NORŠINSKA ULICA 13, 9000 MURSKA SOBOTA</v>
      </c>
      <c r="B769" s="616"/>
      <c r="C769" s="613"/>
      <c r="D769" s="559"/>
      <c r="E769" s="560"/>
      <c r="F769" s="559"/>
      <c r="G769" s="559"/>
      <c r="H769" s="559"/>
      <c r="I769" s="559"/>
      <c r="J769" s="559"/>
      <c r="K769" s="561">
        <f t="shared" si="48"/>
        <v>0</v>
      </c>
      <c r="L769" s="559"/>
      <c r="M769" s="559"/>
      <c r="N769" s="561">
        <f t="shared" si="49"/>
        <v>0</v>
      </c>
      <c r="O769" s="561">
        <f t="shared" si="50"/>
        <v>0</v>
      </c>
      <c r="P769" s="559"/>
      <c r="Q769" s="562">
        <f t="shared" si="51"/>
        <v>0</v>
      </c>
    </row>
    <row r="770" spans="1:17" s="563" customFormat="1" ht="20.25" customHeight="1" x14ac:dyDescent="0.2">
      <c r="A770" s="619" t="str">
        <f>'FN_priloga 1'!$B$1</f>
        <v>EKONOMSKA ŠOLA MURSKA SOBOTA, NORŠINSKA ULICA 13, 9000 MURSKA SOBOTA</v>
      </c>
      <c r="B770" s="616"/>
      <c r="C770" s="613"/>
      <c r="D770" s="559"/>
      <c r="E770" s="560"/>
      <c r="F770" s="559"/>
      <c r="G770" s="559"/>
      <c r="H770" s="559"/>
      <c r="I770" s="559"/>
      <c r="J770" s="559"/>
      <c r="K770" s="561">
        <f t="shared" si="48"/>
        <v>0</v>
      </c>
      <c r="L770" s="559"/>
      <c r="M770" s="559"/>
      <c r="N770" s="561">
        <f t="shared" si="49"/>
        <v>0</v>
      </c>
      <c r="O770" s="561">
        <f t="shared" si="50"/>
        <v>0</v>
      </c>
      <c r="P770" s="559"/>
      <c r="Q770" s="562">
        <f t="shared" si="51"/>
        <v>0</v>
      </c>
    </row>
    <row r="771" spans="1:17" s="563" customFormat="1" ht="20.25" customHeight="1" x14ac:dyDescent="0.2">
      <c r="A771" s="619" t="str">
        <f>'FN_priloga 1'!$B$1</f>
        <v>EKONOMSKA ŠOLA MURSKA SOBOTA, NORŠINSKA ULICA 13, 9000 MURSKA SOBOTA</v>
      </c>
      <c r="B771" s="616"/>
      <c r="C771" s="613"/>
      <c r="D771" s="559"/>
      <c r="E771" s="560"/>
      <c r="F771" s="559"/>
      <c r="G771" s="559"/>
      <c r="H771" s="559"/>
      <c r="I771" s="559"/>
      <c r="J771" s="559"/>
      <c r="K771" s="561">
        <f t="shared" si="48"/>
        <v>0</v>
      </c>
      <c r="L771" s="559"/>
      <c r="M771" s="559"/>
      <c r="N771" s="561">
        <f t="shared" si="49"/>
        <v>0</v>
      </c>
      <c r="O771" s="561">
        <f t="shared" si="50"/>
        <v>0</v>
      </c>
      <c r="P771" s="559"/>
      <c r="Q771" s="562">
        <f t="shared" si="51"/>
        <v>0</v>
      </c>
    </row>
    <row r="772" spans="1:17" s="563" customFormat="1" ht="20.25" customHeight="1" x14ac:dyDescent="0.2">
      <c r="A772" s="619" t="str">
        <f>'FN_priloga 1'!$B$1</f>
        <v>EKONOMSKA ŠOLA MURSKA SOBOTA, NORŠINSKA ULICA 13, 9000 MURSKA SOBOTA</v>
      </c>
      <c r="B772" s="616"/>
      <c r="C772" s="613"/>
      <c r="D772" s="559"/>
      <c r="E772" s="560"/>
      <c r="F772" s="559"/>
      <c r="G772" s="559"/>
      <c r="H772" s="559"/>
      <c r="I772" s="559"/>
      <c r="J772" s="559"/>
      <c r="K772" s="561">
        <f t="shared" si="48"/>
        <v>0</v>
      </c>
      <c r="L772" s="559"/>
      <c r="M772" s="559"/>
      <c r="N772" s="561">
        <f t="shared" si="49"/>
        <v>0</v>
      </c>
      <c r="O772" s="561">
        <f t="shared" si="50"/>
        <v>0</v>
      </c>
      <c r="P772" s="559"/>
      <c r="Q772" s="562">
        <f t="shared" si="51"/>
        <v>0</v>
      </c>
    </row>
    <row r="773" spans="1:17" s="563" customFormat="1" ht="20.25" customHeight="1" x14ac:dyDescent="0.2">
      <c r="A773" s="619" t="str">
        <f>'FN_priloga 1'!$B$1</f>
        <v>EKONOMSKA ŠOLA MURSKA SOBOTA, NORŠINSKA ULICA 13, 9000 MURSKA SOBOTA</v>
      </c>
      <c r="B773" s="616"/>
      <c r="C773" s="613"/>
      <c r="D773" s="559"/>
      <c r="E773" s="560"/>
      <c r="F773" s="559"/>
      <c r="G773" s="559"/>
      <c r="H773" s="559"/>
      <c r="I773" s="559"/>
      <c r="J773" s="559"/>
      <c r="K773" s="561">
        <f t="shared" si="48"/>
        <v>0</v>
      </c>
      <c r="L773" s="559"/>
      <c r="M773" s="559"/>
      <c r="N773" s="561">
        <f t="shared" si="49"/>
        <v>0</v>
      </c>
      <c r="O773" s="561">
        <f t="shared" si="50"/>
        <v>0</v>
      </c>
      <c r="P773" s="559"/>
      <c r="Q773" s="562">
        <f t="shared" si="51"/>
        <v>0</v>
      </c>
    </row>
    <row r="774" spans="1:17" s="563" customFormat="1" ht="20.25" customHeight="1" x14ac:dyDescent="0.2">
      <c r="A774" s="619" t="str">
        <f>'FN_priloga 1'!$B$1</f>
        <v>EKONOMSKA ŠOLA MURSKA SOBOTA, NORŠINSKA ULICA 13, 9000 MURSKA SOBOTA</v>
      </c>
      <c r="B774" s="616"/>
      <c r="C774" s="613"/>
      <c r="D774" s="559"/>
      <c r="E774" s="560"/>
      <c r="F774" s="559"/>
      <c r="G774" s="559"/>
      <c r="H774" s="559"/>
      <c r="I774" s="559"/>
      <c r="J774" s="559"/>
      <c r="K774" s="561">
        <f t="shared" si="48"/>
        <v>0</v>
      </c>
      <c r="L774" s="559"/>
      <c r="M774" s="559"/>
      <c r="N774" s="561">
        <f t="shared" si="49"/>
        <v>0</v>
      </c>
      <c r="O774" s="561">
        <f t="shared" si="50"/>
        <v>0</v>
      </c>
      <c r="P774" s="559"/>
      <c r="Q774" s="562">
        <f t="shared" si="51"/>
        <v>0</v>
      </c>
    </row>
    <row r="775" spans="1:17" s="563" customFormat="1" ht="20.25" customHeight="1" x14ac:dyDescent="0.2">
      <c r="A775" s="619" t="str">
        <f>'FN_priloga 1'!$B$1</f>
        <v>EKONOMSKA ŠOLA MURSKA SOBOTA, NORŠINSKA ULICA 13, 9000 MURSKA SOBOTA</v>
      </c>
      <c r="B775" s="616"/>
      <c r="C775" s="613"/>
      <c r="D775" s="559"/>
      <c r="E775" s="560"/>
      <c r="F775" s="559"/>
      <c r="G775" s="559"/>
      <c r="H775" s="559"/>
      <c r="I775" s="559"/>
      <c r="J775" s="559"/>
      <c r="K775" s="561">
        <f t="shared" si="48"/>
        <v>0</v>
      </c>
      <c r="L775" s="559"/>
      <c r="M775" s="559"/>
      <c r="N775" s="561">
        <f t="shared" si="49"/>
        <v>0</v>
      </c>
      <c r="O775" s="561">
        <f t="shared" si="50"/>
        <v>0</v>
      </c>
      <c r="P775" s="559"/>
      <c r="Q775" s="562">
        <f t="shared" si="51"/>
        <v>0</v>
      </c>
    </row>
    <row r="776" spans="1:17" s="563" customFormat="1" ht="20.25" customHeight="1" x14ac:dyDescent="0.2">
      <c r="A776" s="619" t="str">
        <f>'FN_priloga 1'!$B$1</f>
        <v>EKONOMSKA ŠOLA MURSKA SOBOTA, NORŠINSKA ULICA 13, 9000 MURSKA SOBOTA</v>
      </c>
      <c r="B776" s="616"/>
      <c r="C776" s="613"/>
      <c r="D776" s="559"/>
      <c r="E776" s="560"/>
      <c r="F776" s="559"/>
      <c r="G776" s="559"/>
      <c r="H776" s="559"/>
      <c r="I776" s="559"/>
      <c r="J776" s="559"/>
      <c r="K776" s="561">
        <f t="shared" si="48"/>
        <v>0</v>
      </c>
      <c r="L776" s="559"/>
      <c r="M776" s="559"/>
      <c r="N776" s="561">
        <f t="shared" si="49"/>
        <v>0</v>
      </c>
      <c r="O776" s="561">
        <f t="shared" si="50"/>
        <v>0</v>
      </c>
      <c r="P776" s="559"/>
      <c r="Q776" s="562">
        <f t="shared" si="51"/>
        <v>0</v>
      </c>
    </row>
    <row r="777" spans="1:17" s="563" customFormat="1" ht="20.25" customHeight="1" x14ac:dyDescent="0.2">
      <c r="A777" s="619" t="str">
        <f>'FN_priloga 1'!$B$1</f>
        <v>EKONOMSKA ŠOLA MURSKA SOBOTA, NORŠINSKA ULICA 13, 9000 MURSKA SOBOTA</v>
      </c>
      <c r="B777" s="616"/>
      <c r="C777" s="613"/>
      <c r="D777" s="559"/>
      <c r="E777" s="560"/>
      <c r="F777" s="559"/>
      <c r="G777" s="559"/>
      <c r="H777" s="559"/>
      <c r="I777" s="559"/>
      <c r="J777" s="559"/>
      <c r="K777" s="561">
        <f t="shared" si="48"/>
        <v>0</v>
      </c>
      <c r="L777" s="559"/>
      <c r="M777" s="559"/>
      <c r="N777" s="561">
        <f t="shared" si="49"/>
        <v>0</v>
      </c>
      <c r="O777" s="561">
        <f t="shared" si="50"/>
        <v>0</v>
      </c>
      <c r="P777" s="559"/>
      <c r="Q777" s="562">
        <f t="shared" si="51"/>
        <v>0</v>
      </c>
    </row>
    <row r="778" spans="1:17" s="563" customFormat="1" ht="20.25" customHeight="1" x14ac:dyDescent="0.2">
      <c r="A778" s="619" t="str">
        <f>'FN_priloga 1'!$B$1</f>
        <v>EKONOMSKA ŠOLA MURSKA SOBOTA, NORŠINSKA ULICA 13, 9000 MURSKA SOBOTA</v>
      </c>
      <c r="B778" s="616"/>
      <c r="C778" s="613"/>
      <c r="D778" s="559"/>
      <c r="E778" s="560"/>
      <c r="F778" s="559"/>
      <c r="G778" s="559"/>
      <c r="H778" s="559"/>
      <c r="I778" s="559"/>
      <c r="J778" s="559"/>
      <c r="K778" s="561">
        <f t="shared" ref="K778:K841" si="52">SUM(H778:J778)</f>
        <v>0</v>
      </c>
      <c r="L778" s="559"/>
      <c r="M778" s="559"/>
      <c r="N778" s="561">
        <f t="shared" ref="N778:N841" si="53">SUM(L778:M778)</f>
        <v>0</v>
      </c>
      <c r="O778" s="561">
        <f t="shared" ref="O778:O841" si="54">G778+K778+N778</f>
        <v>0</v>
      </c>
      <c r="P778" s="559"/>
      <c r="Q778" s="562">
        <f t="shared" ref="Q778:Q841" si="55">O778+P778</f>
        <v>0</v>
      </c>
    </row>
    <row r="779" spans="1:17" s="563" customFormat="1" ht="20.25" customHeight="1" x14ac:dyDescent="0.2">
      <c r="A779" s="619" t="str">
        <f>'FN_priloga 1'!$B$1</f>
        <v>EKONOMSKA ŠOLA MURSKA SOBOTA, NORŠINSKA ULICA 13, 9000 MURSKA SOBOTA</v>
      </c>
      <c r="B779" s="616"/>
      <c r="C779" s="613"/>
      <c r="D779" s="559"/>
      <c r="E779" s="560"/>
      <c r="F779" s="559"/>
      <c r="G779" s="559"/>
      <c r="H779" s="559"/>
      <c r="I779" s="559"/>
      <c r="J779" s="559"/>
      <c r="K779" s="561">
        <f t="shared" si="52"/>
        <v>0</v>
      </c>
      <c r="L779" s="559"/>
      <c r="M779" s="559"/>
      <c r="N779" s="561">
        <f t="shared" si="53"/>
        <v>0</v>
      </c>
      <c r="O779" s="561">
        <f t="shared" si="54"/>
        <v>0</v>
      </c>
      <c r="P779" s="559"/>
      <c r="Q779" s="562">
        <f t="shared" si="55"/>
        <v>0</v>
      </c>
    </row>
    <row r="780" spans="1:17" s="563" customFormat="1" ht="20.25" customHeight="1" x14ac:dyDescent="0.2">
      <c r="A780" s="619" t="str">
        <f>'FN_priloga 1'!$B$1</f>
        <v>EKONOMSKA ŠOLA MURSKA SOBOTA, NORŠINSKA ULICA 13, 9000 MURSKA SOBOTA</v>
      </c>
      <c r="B780" s="616"/>
      <c r="C780" s="613"/>
      <c r="D780" s="559"/>
      <c r="E780" s="560"/>
      <c r="F780" s="559"/>
      <c r="G780" s="559"/>
      <c r="H780" s="559"/>
      <c r="I780" s="559"/>
      <c r="J780" s="559"/>
      <c r="K780" s="561">
        <f t="shared" si="52"/>
        <v>0</v>
      </c>
      <c r="L780" s="559"/>
      <c r="M780" s="559"/>
      <c r="N780" s="561">
        <f t="shared" si="53"/>
        <v>0</v>
      </c>
      <c r="O780" s="561">
        <f t="shared" si="54"/>
        <v>0</v>
      </c>
      <c r="P780" s="559"/>
      <c r="Q780" s="562">
        <f t="shared" si="55"/>
        <v>0</v>
      </c>
    </row>
    <row r="781" spans="1:17" s="563" customFormat="1" ht="20.25" customHeight="1" x14ac:dyDescent="0.2">
      <c r="A781" s="619" t="str">
        <f>'FN_priloga 1'!$B$1</f>
        <v>EKONOMSKA ŠOLA MURSKA SOBOTA, NORŠINSKA ULICA 13, 9000 MURSKA SOBOTA</v>
      </c>
      <c r="B781" s="616"/>
      <c r="C781" s="613"/>
      <c r="D781" s="559"/>
      <c r="E781" s="560"/>
      <c r="F781" s="559"/>
      <c r="G781" s="559"/>
      <c r="H781" s="559"/>
      <c r="I781" s="559"/>
      <c r="J781" s="559"/>
      <c r="K781" s="561">
        <f t="shared" si="52"/>
        <v>0</v>
      </c>
      <c r="L781" s="559"/>
      <c r="M781" s="559"/>
      <c r="N781" s="561">
        <f t="shared" si="53"/>
        <v>0</v>
      </c>
      <c r="O781" s="561">
        <f t="shared" si="54"/>
        <v>0</v>
      </c>
      <c r="P781" s="559"/>
      <c r="Q781" s="562">
        <f t="shared" si="55"/>
        <v>0</v>
      </c>
    </row>
    <row r="782" spans="1:17" s="563" customFormat="1" ht="20.25" customHeight="1" x14ac:dyDescent="0.2">
      <c r="A782" s="619" t="str">
        <f>'FN_priloga 1'!$B$1</f>
        <v>EKONOMSKA ŠOLA MURSKA SOBOTA, NORŠINSKA ULICA 13, 9000 MURSKA SOBOTA</v>
      </c>
      <c r="B782" s="616"/>
      <c r="C782" s="613"/>
      <c r="D782" s="559"/>
      <c r="E782" s="560"/>
      <c r="F782" s="559"/>
      <c r="G782" s="559"/>
      <c r="H782" s="559"/>
      <c r="I782" s="559"/>
      <c r="J782" s="559"/>
      <c r="K782" s="561">
        <f t="shared" si="52"/>
        <v>0</v>
      </c>
      <c r="L782" s="559"/>
      <c r="M782" s="559"/>
      <c r="N782" s="561">
        <f t="shared" si="53"/>
        <v>0</v>
      </c>
      <c r="O782" s="561">
        <f t="shared" si="54"/>
        <v>0</v>
      </c>
      <c r="P782" s="559"/>
      <c r="Q782" s="562">
        <f t="shared" si="55"/>
        <v>0</v>
      </c>
    </row>
    <row r="783" spans="1:17" s="563" customFormat="1" ht="20.25" customHeight="1" x14ac:dyDescent="0.2">
      <c r="A783" s="619" t="str">
        <f>'FN_priloga 1'!$B$1</f>
        <v>EKONOMSKA ŠOLA MURSKA SOBOTA, NORŠINSKA ULICA 13, 9000 MURSKA SOBOTA</v>
      </c>
      <c r="B783" s="616"/>
      <c r="C783" s="613"/>
      <c r="D783" s="559"/>
      <c r="E783" s="560"/>
      <c r="F783" s="559"/>
      <c r="G783" s="559"/>
      <c r="H783" s="559"/>
      <c r="I783" s="559"/>
      <c r="J783" s="559"/>
      <c r="K783" s="561">
        <f t="shared" si="52"/>
        <v>0</v>
      </c>
      <c r="L783" s="559"/>
      <c r="M783" s="559"/>
      <c r="N783" s="561">
        <f t="shared" si="53"/>
        <v>0</v>
      </c>
      <c r="O783" s="561">
        <f t="shared" si="54"/>
        <v>0</v>
      </c>
      <c r="P783" s="559"/>
      <c r="Q783" s="562">
        <f t="shared" si="55"/>
        <v>0</v>
      </c>
    </row>
    <row r="784" spans="1:17" s="563" customFormat="1" ht="20.25" customHeight="1" x14ac:dyDescent="0.2">
      <c r="A784" s="619" t="str">
        <f>'FN_priloga 1'!$B$1</f>
        <v>EKONOMSKA ŠOLA MURSKA SOBOTA, NORŠINSKA ULICA 13, 9000 MURSKA SOBOTA</v>
      </c>
      <c r="B784" s="616"/>
      <c r="C784" s="613"/>
      <c r="D784" s="559"/>
      <c r="E784" s="560"/>
      <c r="F784" s="559"/>
      <c r="G784" s="559"/>
      <c r="H784" s="559"/>
      <c r="I784" s="559"/>
      <c r="J784" s="559"/>
      <c r="K784" s="561">
        <f t="shared" si="52"/>
        <v>0</v>
      </c>
      <c r="L784" s="559"/>
      <c r="M784" s="559"/>
      <c r="N784" s="561">
        <f t="shared" si="53"/>
        <v>0</v>
      </c>
      <c r="O784" s="561">
        <f t="shared" si="54"/>
        <v>0</v>
      </c>
      <c r="P784" s="559"/>
      <c r="Q784" s="562">
        <f t="shared" si="55"/>
        <v>0</v>
      </c>
    </row>
    <row r="785" spans="1:17" s="563" customFormat="1" ht="20.25" customHeight="1" x14ac:dyDescent="0.2">
      <c r="A785" s="619" t="str">
        <f>'FN_priloga 1'!$B$1</f>
        <v>EKONOMSKA ŠOLA MURSKA SOBOTA, NORŠINSKA ULICA 13, 9000 MURSKA SOBOTA</v>
      </c>
      <c r="B785" s="616"/>
      <c r="C785" s="613"/>
      <c r="D785" s="559"/>
      <c r="E785" s="560"/>
      <c r="F785" s="559"/>
      <c r="G785" s="559"/>
      <c r="H785" s="559"/>
      <c r="I785" s="559"/>
      <c r="J785" s="559"/>
      <c r="K785" s="561">
        <f t="shared" si="52"/>
        <v>0</v>
      </c>
      <c r="L785" s="559"/>
      <c r="M785" s="559"/>
      <c r="N785" s="561">
        <f t="shared" si="53"/>
        <v>0</v>
      </c>
      <c r="O785" s="561">
        <f t="shared" si="54"/>
        <v>0</v>
      </c>
      <c r="P785" s="559"/>
      <c r="Q785" s="562">
        <f t="shared" si="55"/>
        <v>0</v>
      </c>
    </row>
    <row r="786" spans="1:17" s="563" customFormat="1" ht="20.25" customHeight="1" x14ac:dyDescent="0.2">
      <c r="A786" s="619" t="str">
        <f>'FN_priloga 1'!$B$1</f>
        <v>EKONOMSKA ŠOLA MURSKA SOBOTA, NORŠINSKA ULICA 13, 9000 MURSKA SOBOTA</v>
      </c>
      <c r="B786" s="616"/>
      <c r="C786" s="613"/>
      <c r="D786" s="559"/>
      <c r="E786" s="560"/>
      <c r="F786" s="559"/>
      <c r="G786" s="559"/>
      <c r="H786" s="559"/>
      <c r="I786" s="559"/>
      <c r="J786" s="559"/>
      <c r="K786" s="561">
        <f t="shared" si="52"/>
        <v>0</v>
      </c>
      <c r="L786" s="559"/>
      <c r="M786" s="559"/>
      <c r="N786" s="561">
        <f t="shared" si="53"/>
        <v>0</v>
      </c>
      <c r="O786" s="561">
        <f t="shared" si="54"/>
        <v>0</v>
      </c>
      <c r="P786" s="559"/>
      <c r="Q786" s="562">
        <f t="shared" si="55"/>
        <v>0</v>
      </c>
    </row>
    <row r="787" spans="1:17" s="563" customFormat="1" ht="20.25" customHeight="1" x14ac:dyDescent="0.2">
      <c r="A787" s="619" t="str">
        <f>'FN_priloga 1'!$B$1</f>
        <v>EKONOMSKA ŠOLA MURSKA SOBOTA, NORŠINSKA ULICA 13, 9000 MURSKA SOBOTA</v>
      </c>
      <c r="B787" s="616"/>
      <c r="C787" s="613"/>
      <c r="D787" s="559"/>
      <c r="E787" s="560"/>
      <c r="F787" s="559"/>
      <c r="G787" s="559"/>
      <c r="H787" s="559"/>
      <c r="I787" s="559"/>
      <c r="J787" s="559"/>
      <c r="K787" s="561">
        <f t="shared" si="52"/>
        <v>0</v>
      </c>
      <c r="L787" s="559"/>
      <c r="M787" s="559"/>
      <c r="N787" s="561">
        <f t="shared" si="53"/>
        <v>0</v>
      </c>
      <c r="O787" s="561">
        <f t="shared" si="54"/>
        <v>0</v>
      </c>
      <c r="P787" s="559"/>
      <c r="Q787" s="562">
        <f t="shared" si="55"/>
        <v>0</v>
      </c>
    </row>
    <row r="788" spans="1:17" s="563" customFormat="1" ht="20.25" customHeight="1" x14ac:dyDescent="0.2">
      <c r="A788" s="619" t="str">
        <f>'FN_priloga 1'!$B$1</f>
        <v>EKONOMSKA ŠOLA MURSKA SOBOTA, NORŠINSKA ULICA 13, 9000 MURSKA SOBOTA</v>
      </c>
      <c r="B788" s="616"/>
      <c r="C788" s="613"/>
      <c r="D788" s="559"/>
      <c r="E788" s="560"/>
      <c r="F788" s="559"/>
      <c r="G788" s="559"/>
      <c r="H788" s="559"/>
      <c r="I788" s="559"/>
      <c r="J788" s="559"/>
      <c r="K788" s="561">
        <f t="shared" si="52"/>
        <v>0</v>
      </c>
      <c r="L788" s="559"/>
      <c r="M788" s="559"/>
      <c r="N788" s="561">
        <f t="shared" si="53"/>
        <v>0</v>
      </c>
      <c r="O788" s="561">
        <f t="shared" si="54"/>
        <v>0</v>
      </c>
      <c r="P788" s="559"/>
      <c r="Q788" s="562">
        <f t="shared" si="55"/>
        <v>0</v>
      </c>
    </row>
    <row r="789" spans="1:17" s="563" customFormat="1" ht="20.25" customHeight="1" x14ac:dyDescent="0.2">
      <c r="A789" s="619" t="str">
        <f>'FN_priloga 1'!$B$1</f>
        <v>EKONOMSKA ŠOLA MURSKA SOBOTA, NORŠINSKA ULICA 13, 9000 MURSKA SOBOTA</v>
      </c>
      <c r="B789" s="616"/>
      <c r="C789" s="613"/>
      <c r="D789" s="559"/>
      <c r="E789" s="560"/>
      <c r="F789" s="559"/>
      <c r="G789" s="559"/>
      <c r="H789" s="559"/>
      <c r="I789" s="559"/>
      <c r="J789" s="559"/>
      <c r="K789" s="561">
        <f t="shared" si="52"/>
        <v>0</v>
      </c>
      <c r="L789" s="559"/>
      <c r="M789" s="559"/>
      <c r="N789" s="561">
        <f t="shared" si="53"/>
        <v>0</v>
      </c>
      <c r="O789" s="561">
        <f t="shared" si="54"/>
        <v>0</v>
      </c>
      <c r="P789" s="559"/>
      <c r="Q789" s="562">
        <f t="shared" si="55"/>
        <v>0</v>
      </c>
    </row>
    <row r="790" spans="1:17" s="563" customFormat="1" ht="20.25" customHeight="1" x14ac:dyDescent="0.2">
      <c r="A790" s="619" t="str">
        <f>'FN_priloga 1'!$B$1</f>
        <v>EKONOMSKA ŠOLA MURSKA SOBOTA, NORŠINSKA ULICA 13, 9000 MURSKA SOBOTA</v>
      </c>
      <c r="B790" s="616"/>
      <c r="C790" s="613"/>
      <c r="D790" s="559"/>
      <c r="E790" s="560"/>
      <c r="F790" s="559"/>
      <c r="G790" s="559"/>
      <c r="H790" s="559"/>
      <c r="I790" s="559"/>
      <c r="J790" s="559"/>
      <c r="K790" s="561">
        <f t="shared" si="52"/>
        <v>0</v>
      </c>
      <c r="L790" s="559"/>
      <c r="M790" s="559"/>
      <c r="N790" s="561">
        <f t="shared" si="53"/>
        <v>0</v>
      </c>
      <c r="O790" s="561">
        <f t="shared" si="54"/>
        <v>0</v>
      </c>
      <c r="P790" s="559"/>
      <c r="Q790" s="562">
        <f t="shared" si="55"/>
        <v>0</v>
      </c>
    </row>
    <row r="791" spans="1:17" s="563" customFormat="1" ht="20.25" customHeight="1" x14ac:dyDescent="0.2">
      <c r="A791" s="619" t="str">
        <f>'FN_priloga 1'!$B$1</f>
        <v>EKONOMSKA ŠOLA MURSKA SOBOTA, NORŠINSKA ULICA 13, 9000 MURSKA SOBOTA</v>
      </c>
      <c r="B791" s="616"/>
      <c r="C791" s="613"/>
      <c r="D791" s="559"/>
      <c r="E791" s="560"/>
      <c r="F791" s="559"/>
      <c r="G791" s="559"/>
      <c r="H791" s="559"/>
      <c r="I791" s="559"/>
      <c r="J791" s="559"/>
      <c r="K791" s="561">
        <f t="shared" si="52"/>
        <v>0</v>
      </c>
      <c r="L791" s="559"/>
      <c r="M791" s="559"/>
      <c r="N791" s="561">
        <f t="shared" si="53"/>
        <v>0</v>
      </c>
      <c r="O791" s="561">
        <f t="shared" si="54"/>
        <v>0</v>
      </c>
      <c r="P791" s="559"/>
      <c r="Q791" s="562">
        <f t="shared" si="55"/>
        <v>0</v>
      </c>
    </row>
    <row r="792" spans="1:17" s="563" customFormat="1" ht="20.25" customHeight="1" x14ac:dyDescent="0.2">
      <c r="A792" s="619" t="str">
        <f>'FN_priloga 1'!$B$1</f>
        <v>EKONOMSKA ŠOLA MURSKA SOBOTA, NORŠINSKA ULICA 13, 9000 MURSKA SOBOTA</v>
      </c>
      <c r="B792" s="616"/>
      <c r="C792" s="613"/>
      <c r="D792" s="559"/>
      <c r="E792" s="560"/>
      <c r="F792" s="559"/>
      <c r="G792" s="559"/>
      <c r="H792" s="559"/>
      <c r="I792" s="559"/>
      <c r="J792" s="559"/>
      <c r="K792" s="561">
        <f t="shared" si="52"/>
        <v>0</v>
      </c>
      <c r="L792" s="559"/>
      <c r="M792" s="559"/>
      <c r="N792" s="561">
        <f t="shared" si="53"/>
        <v>0</v>
      </c>
      <c r="O792" s="561">
        <f t="shared" si="54"/>
        <v>0</v>
      </c>
      <c r="P792" s="559"/>
      <c r="Q792" s="562">
        <f t="shared" si="55"/>
        <v>0</v>
      </c>
    </row>
    <row r="793" spans="1:17" s="563" customFormat="1" ht="20.25" customHeight="1" x14ac:dyDescent="0.2">
      <c r="A793" s="619" t="str">
        <f>'FN_priloga 1'!$B$1</f>
        <v>EKONOMSKA ŠOLA MURSKA SOBOTA, NORŠINSKA ULICA 13, 9000 MURSKA SOBOTA</v>
      </c>
      <c r="B793" s="616"/>
      <c r="C793" s="613"/>
      <c r="D793" s="559"/>
      <c r="E793" s="560"/>
      <c r="F793" s="559"/>
      <c r="G793" s="559"/>
      <c r="H793" s="559"/>
      <c r="I793" s="559"/>
      <c r="J793" s="559"/>
      <c r="K793" s="561">
        <f t="shared" si="52"/>
        <v>0</v>
      </c>
      <c r="L793" s="559"/>
      <c r="M793" s="559"/>
      <c r="N793" s="561">
        <f t="shared" si="53"/>
        <v>0</v>
      </c>
      <c r="O793" s="561">
        <f t="shared" si="54"/>
        <v>0</v>
      </c>
      <c r="P793" s="559"/>
      <c r="Q793" s="562">
        <f t="shared" si="55"/>
        <v>0</v>
      </c>
    </row>
    <row r="794" spans="1:17" s="563" customFormat="1" ht="20.25" customHeight="1" x14ac:dyDescent="0.2">
      <c r="A794" s="619" t="str">
        <f>'FN_priloga 1'!$B$1</f>
        <v>EKONOMSKA ŠOLA MURSKA SOBOTA, NORŠINSKA ULICA 13, 9000 MURSKA SOBOTA</v>
      </c>
      <c r="B794" s="616"/>
      <c r="C794" s="613"/>
      <c r="D794" s="559"/>
      <c r="E794" s="560"/>
      <c r="F794" s="559"/>
      <c r="G794" s="559"/>
      <c r="H794" s="559"/>
      <c r="I794" s="559"/>
      <c r="J794" s="559"/>
      <c r="K794" s="561">
        <f t="shared" si="52"/>
        <v>0</v>
      </c>
      <c r="L794" s="559"/>
      <c r="M794" s="559"/>
      <c r="N794" s="561">
        <f t="shared" si="53"/>
        <v>0</v>
      </c>
      <c r="O794" s="561">
        <f t="shared" si="54"/>
        <v>0</v>
      </c>
      <c r="P794" s="559"/>
      <c r="Q794" s="562">
        <f t="shared" si="55"/>
        <v>0</v>
      </c>
    </row>
    <row r="795" spans="1:17" s="563" customFormat="1" ht="20.25" customHeight="1" x14ac:dyDescent="0.2">
      <c r="A795" s="619" t="str">
        <f>'FN_priloga 1'!$B$1</f>
        <v>EKONOMSKA ŠOLA MURSKA SOBOTA, NORŠINSKA ULICA 13, 9000 MURSKA SOBOTA</v>
      </c>
      <c r="B795" s="616"/>
      <c r="C795" s="613"/>
      <c r="D795" s="559"/>
      <c r="E795" s="560"/>
      <c r="F795" s="559"/>
      <c r="G795" s="559"/>
      <c r="H795" s="559"/>
      <c r="I795" s="559"/>
      <c r="J795" s="559"/>
      <c r="K795" s="561">
        <f t="shared" si="52"/>
        <v>0</v>
      </c>
      <c r="L795" s="559"/>
      <c r="M795" s="559"/>
      <c r="N795" s="561">
        <f t="shared" si="53"/>
        <v>0</v>
      </c>
      <c r="O795" s="561">
        <f t="shared" si="54"/>
        <v>0</v>
      </c>
      <c r="P795" s="559"/>
      <c r="Q795" s="562">
        <f t="shared" si="55"/>
        <v>0</v>
      </c>
    </row>
    <row r="796" spans="1:17" s="563" customFormat="1" ht="20.25" customHeight="1" x14ac:dyDescent="0.2">
      <c r="A796" s="619" t="str">
        <f>'FN_priloga 1'!$B$1</f>
        <v>EKONOMSKA ŠOLA MURSKA SOBOTA, NORŠINSKA ULICA 13, 9000 MURSKA SOBOTA</v>
      </c>
      <c r="B796" s="616"/>
      <c r="C796" s="613"/>
      <c r="D796" s="559"/>
      <c r="E796" s="560"/>
      <c r="F796" s="559"/>
      <c r="G796" s="559"/>
      <c r="H796" s="559"/>
      <c r="I796" s="559"/>
      <c r="J796" s="559"/>
      <c r="K796" s="561">
        <f t="shared" si="52"/>
        <v>0</v>
      </c>
      <c r="L796" s="559"/>
      <c r="M796" s="559"/>
      <c r="N796" s="561">
        <f t="shared" si="53"/>
        <v>0</v>
      </c>
      <c r="O796" s="561">
        <f t="shared" si="54"/>
        <v>0</v>
      </c>
      <c r="P796" s="559"/>
      <c r="Q796" s="562">
        <f t="shared" si="55"/>
        <v>0</v>
      </c>
    </row>
    <row r="797" spans="1:17" s="563" customFormat="1" ht="20.25" customHeight="1" x14ac:dyDescent="0.2">
      <c r="A797" s="619" t="str">
        <f>'FN_priloga 1'!$B$1</f>
        <v>EKONOMSKA ŠOLA MURSKA SOBOTA, NORŠINSKA ULICA 13, 9000 MURSKA SOBOTA</v>
      </c>
      <c r="B797" s="616"/>
      <c r="C797" s="613"/>
      <c r="D797" s="559"/>
      <c r="E797" s="560"/>
      <c r="F797" s="559"/>
      <c r="G797" s="559"/>
      <c r="H797" s="559"/>
      <c r="I797" s="559"/>
      <c r="J797" s="559"/>
      <c r="K797" s="561">
        <f t="shared" si="52"/>
        <v>0</v>
      </c>
      <c r="L797" s="559"/>
      <c r="M797" s="559"/>
      <c r="N797" s="561">
        <f t="shared" si="53"/>
        <v>0</v>
      </c>
      <c r="O797" s="561">
        <f t="shared" si="54"/>
        <v>0</v>
      </c>
      <c r="P797" s="559"/>
      <c r="Q797" s="562">
        <f t="shared" si="55"/>
        <v>0</v>
      </c>
    </row>
    <row r="798" spans="1:17" s="563" customFormat="1" ht="20.25" customHeight="1" x14ac:dyDescent="0.2">
      <c r="A798" s="619" t="str">
        <f>'FN_priloga 1'!$B$1</f>
        <v>EKONOMSKA ŠOLA MURSKA SOBOTA, NORŠINSKA ULICA 13, 9000 MURSKA SOBOTA</v>
      </c>
      <c r="B798" s="616"/>
      <c r="C798" s="613"/>
      <c r="D798" s="559"/>
      <c r="E798" s="560"/>
      <c r="F798" s="559"/>
      <c r="G798" s="559"/>
      <c r="H798" s="559"/>
      <c r="I798" s="559"/>
      <c r="J798" s="559"/>
      <c r="K798" s="561">
        <f t="shared" si="52"/>
        <v>0</v>
      </c>
      <c r="L798" s="559"/>
      <c r="M798" s="559"/>
      <c r="N798" s="561">
        <f t="shared" si="53"/>
        <v>0</v>
      </c>
      <c r="O798" s="561">
        <f t="shared" si="54"/>
        <v>0</v>
      </c>
      <c r="P798" s="559"/>
      <c r="Q798" s="562">
        <f t="shared" si="55"/>
        <v>0</v>
      </c>
    </row>
    <row r="799" spans="1:17" s="563" customFormat="1" ht="20.25" customHeight="1" x14ac:dyDescent="0.2">
      <c r="A799" s="619" t="str">
        <f>'FN_priloga 1'!$B$1</f>
        <v>EKONOMSKA ŠOLA MURSKA SOBOTA, NORŠINSKA ULICA 13, 9000 MURSKA SOBOTA</v>
      </c>
      <c r="B799" s="616"/>
      <c r="C799" s="613"/>
      <c r="D799" s="559"/>
      <c r="E799" s="560"/>
      <c r="F799" s="559"/>
      <c r="G799" s="559"/>
      <c r="H799" s="559"/>
      <c r="I799" s="559"/>
      <c r="J799" s="559"/>
      <c r="K799" s="561">
        <f t="shared" si="52"/>
        <v>0</v>
      </c>
      <c r="L799" s="559"/>
      <c r="M799" s="559"/>
      <c r="N799" s="561">
        <f t="shared" si="53"/>
        <v>0</v>
      </c>
      <c r="O799" s="561">
        <f t="shared" si="54"/>
        <v>0</v>
      </c>
      <c r="P799" s="559"/>
      <c r="Q799" s="562">
        <f t="shared" si="55"/>
        <v>0</v>
      </c>
    </row>
    <row r="800" spans="1:17" s="563" customFormat="1" ht="20.25" customHeight="1" x14ac:dyDescent="0.2">
      <c r="A800" s="619" t="str">
        <f>'FN_priloga 1'!$B$1</f>
        <v>EKONOMSKA ŠOLA MURSKA SOBOTA, NORŠINSKA ULICA 13, 9000 MURSKA SOBOTA</v>
      </c>
      <c r="B800" s="616"/>
      <c r="C800" s="613"/>
      <c r="D800" s="559"/>
      <c r="E800" s="560"/>
      <c r="F800" s="559"/>
      <c r="G800" s="559"/>
      <c r="H800" s="559"/>
      <c r="I800" s="559"/>
      <c r="J800" s="559"/>
      <c r="K800" s="561">
        <f t="shared" si="52"/>
        <v>0</v>
      </c>
      <c r="L800" s="559"/>
      <c r="M800" s="559"/>
      <c r="N800" s="561">
        <f t="shared" si="53"/>
        <v>0</v>
      </c>
      <c r="O800" s="561">
        <f t="shared" si="54"/>
        <v>0</v>
      </c>
      <c r="P800" s="559"/>
      <c r="Q800" s="562">
        <f t="shared" si="55"/>
        <v>0</v>
      </c>
    </row>
    <row r="801" spans="1:17" s="563" customFormat="1" ht="20.25" customHeight="1" x14ac:dyDescent="0.2">
      <c r="A801" s="619" t="str">
        <f>'FN_priloga 1'!$B$1</f>
        <v>EKONOMSKA ŠOLA MURSKA SOBOTA, NORŠINSKA ULICA 13, 9000 MURSKA SOBOTA</v>
      </c>
      <c r="B801" s="616"/>
      <c r="C801" s="613"/>
      <c r="D801" s="559"/>
      <c r="E801" s="560"/>
      <c r="F801" s="559"/>
      <c r="G801" s="559"/>
      <c r="H801" s="559"/>
      <c r="I801" s="559"/>
      <c r="J801" s="559"/>
      <c r="K801" s="561">
        <f t="shared" si="52"/>
        <v>0</v>
      </c>
      <c r="L801" s="559"/>
      <c r="M801" s="559"/>
      <c r="N801" s="561">
        <f t="shared" si="53"/>
        <v>0</v>
      </c>
      <c r="O801" s="561">
        <f t="shared" si="54"/>
        <v>0</v>
      </c>
      <c r="P801" s="559"/>
      <c r="Q801" s="562">
        <f t="shared" si="55"/>
        <v>0</v>
      </c>
    </row>
    <row r="802" spans="1:17" s="563" customFormat="1" ht="20.25" customHeight="1" x14ac:dyDescent="0.2">
      <c r="A802" s="619" t="str">
        <f>'FN_priloga 1'!$B$1</f>
        <v>EKONOMSKA ŠOLA MURSKA SOBOTA, NORŠINSKA ULICA 13, 9000 MURSKA SOBOTA</v>
      </c>
      <c r="B802" s="616"/>
      <c r="C802" s="613"/>
      <c r="D802" s="559"/>
      <c r="E802" s="560"/>
      <c r="F802" s="559"/>
      <c r="G802" s="559"/>
      <c r="H802" s="559"/>
      <c r="I802" s="559"/>
      <c r="J802" s="559"/>
      <c r="K802" s="561">
        <f t="shared" si="52"/>
        <v>0</v>
      </c>
      <c r="L802" s="559"/>
      <c r="M802" s="559"/>
      <c r="N802" s="561">
        <f t="shared" si="53"/>
        <v>0</v>
      </c>
      <c r="O802" s="561">
        <f t="shared" si="54"/>
        <v>0</v>
      </c>
      <c r="P802" s="559"/>
      <c r="Q802" s="562">
        <f t="shared" si="55"/>
        <v>0</v>
      </c>
    </row>
    <row r="803" spans="1:17" s="563" customFormat="1" ht="20.25" customHeight="1" x14ac:dyDescent="0.2">
      <c r="A803" s="619" t="str">
        <f>'FN_priloga 1'!$B$1</f>
        <v>EKONOMSKA ŠOLA MURSKA SOBOTA, NORŠINSKA ULICA 13, 9000 MURSKA SOBOTA</v>
      </c>
      <c r="B803" s="616"/>
      <c r="C803" s="613"/>
      <c r="D803" s="559"/>
      <c r="E803" s="560"/>
      <c r="F803" s="559"/>
      <c r="G803" s="559"/>
      <c r="H803" s="559"/>
      <c r="I803" s="559"/>
      <c r="J803" s="559"/>
      <c r="K803" s="561">
        <f t="shared" si="52"/>
        <v>0</v>
      </c>
      <c r="L803" s="559"/>
      <c r="M803" s="559"/>
      <c r="N803" s="561">
        <f t="shared" si="53"/>
        <v>0</v>
      </c>
      <c r="O803" s="561">
        <f t="shared" si="54"/>
        <v>0</v>
      </c>
      <c r="P803" s="559"/>
      <c r="Q803" s="562">
        <f t="shared" si="55"/>
        <v>0</v>
      </c>
    </row>
    <row r="804" spans="1:17" s="563" customFormat="1" ht="20.25" customHeight="1" x14ac:dyDescent="0.2">
      <c r="A804" s="619" t="str">
        <f>'FN_priloga 1'!$B$1</f>
        <v>EKONOMSKA ŠOLA MURSKA SOBOTA, NORŠINSKA ULICA 13, 9000 MURSKA SOBOTA</v>
      </c>
      <c r="B804" s="616"/>
      <c r="C804" s="613"/>
      <c r="D804" s="559"/>
      <c r="E804" s="560"/>
      <c r="F804" s="559"/>
      <c r="G804" s="559"/>
      <c r="H804" s="559"/>
      <c r="I804" s="559"/>
      <c r="J804" s="559"/>
      <c r="K804" s="561">
        <f t="shared" si="52"/>
        <v>0</v>
      </c>
      <c r="L804" s="559"/>
      <c r="M804" s="559"/>
      <c r="N804" s="561">
        <f t="shared" si="53"/>
        <v>0</v>
      </c>
      <c r="O804" s="561">
        <f t="shared" si="54"/>
        <v>0</v>
      </c>
      <c r="P804" s="559"/>
      <c r="Q804" s="562">
        <f t="shared" si="55"/>
        <v>0</v>
      </c>
    </row>
    <row r="805" spans="1:17" s="563" customFormat="1" ht="20.25" customHeight="1" x14ac:dyDescent="0.2">
      <c r="A805" s="619" t="str">
        <f>'FN_priloga 1'!$B$1</f>
        <v>EKONOMSKA ŠOLA MURSKA SOBOTA, NORŠINSKA ULICA 13, 9000 MURSKA SOBOTA</v>
      </c>
      <c r="B805" s="616"/>
      <c r="C805" s="613"/>
      <c r="D805" s="559"/>
      <c r="E805" s="560"/>
      <c r="F805" s="559"/>
      <c r="G805" s="559"/>
      <c r="H805" s="559"/>
      <c r="I805" s="559"/>
      <c r="J805" s="559"/>
      <c r="K805" s="561">
        <f t="shared" si="52"/>
        <v>0</v>
      </c>
      <c r="L805" s="559"/>
      <c r="M805" s="559"/>
      <c r="N805" s="561">
        <f t="shared" si="53"/>
        <v>0</v>
      </c>
      <c r="O805" s="561">
        <f t="shared" si="54"/>
        <v>0</v>
      </c>
      <c r="P805" s="559"/>
      <c r="Q805" s="562">
        <f t="shared" si="55"/>
        <v>0</v>
      </c>
    </row>
    <row r="806" spans="1:17" s="563" customFormat="1" ht="20.25" customHeight="1" x14ac:dyDescent="0.2">
      <c r="A806" s="619" t="str">
        <f>'FN_priloga 1'!$B$1</f>
        <v>EKONOMSKA ŠOLA MURSKA SOBOTA, NORŠINSKA ULICA 13, 9000 MURSKA SOBOTA</v>
      </c>
      <c r="B806" s="616"/>
      <c r="C806" s="613"/>
      <c r="D806" s="559"/>
      <c r="E806" s="560"/>
      <c r="F806" s="559"/>
      <c r="G806" s="559"/>
      <c r="H806" s="559"/>
      <c r="I806" s="559"/>
      <c r="J806" s="559"/>
      <c r="K806" s="561">
        <f t="shared" si="52"/>
        <v>0</v>
      </c>
      <c r="L806" s="559"/>
      <c r="M806" s="559"/>
      <c r="N806" s="561">
        <f t="shared" si="53"/>
        <v>0</v>
      </c>
      <c r="O806" s="561">
        <f t="shared" si="54"/>
        <v>0</v>
      </c>
      <c r="P806" s="559"/>
      <c r="Q806" s="562">
        <f t="shared" si="55"/>
        <v>0</v>
      </c>
    </row>
    <row r="807" spans="1:17" s="563" customFormat="1" ht="20.25" customHeight="1" x14ac:dyDescent="0.2">
      <c r="A807" s="619" t="str">
        <f>'FN_priloga 1'!$B$1</f>
        <v>EKONOMSKA ŠOLA MURSKA SOBOTA, NORŠINSKA ULICA 13, 9000 MURSKA SOBOTA</v>
      </c>
      <c r="B807" s="616"/>
      <c r="C807" s="613"/>
      <c r="D807" s="559"/>
      <c r="E807" s="560"/>
      <c r="F807" s="559"/>
      <c r="G807" s="559"/>
      <c r="H807" s="559"/>
      <c r="I807" s="559"/>
      <c r="J807" s="559"/>
      <c r="K807" s="561">
        <f t="shared" si="52"/>
        <v>0</v>
      </c>
      <c r="L807" s="559"/>
      <c r="M807" s="559"/>
      <c r="N807" s="561">
        <f t="shared" si="53"/>
        <v>0</v>
      </c>
      <c r="O807" s="561">
        <f t="shared" si="54"/>
        <v>0</v>
      </c>
      <c r="P807" s="559"/>
      <c r="Q807" s="562">
        <f t="shared" si="55"/>
        <v>0</v>
      </c>
    </row>
    <row r="808" spans="1:17" s="563" customFormat="1" ht="20.25" customHeight="1" x14ac:dyDescent="0.2">
      <c r="A808" s="619" t="str">
        <f>'FN_priloga 1'!$B$1</f>
        <v>EKONOMSKA ŠOLA MURSKA SOBOTA, NORŠINSKA ULICA 13, 9000 MURSKA SOBOTA</v>
      </c>
      <c r="B808" s="616"/>
      <c r="C808" s="613"/>
      <c r="D808" s="559"/>
      <c r="E808" s="560"/>
      <c r="F808" s="559"/>
      <c r="G808" s="559"/>
      <c r="H808" s="559"/>
      <c r="I808" s="559"/>
      <c r="J808" s="559"/>
      <c r="K808" s="561">
        <f t="shared" si="52"/>
        <v>0</v>
      </c>
      <c r="L808" s="559"/>
      <c r="M808" s="559"/>
      <c r="N808" s="561">
        <f t="shared" si="53"/>
        <v>0</v>
      </c>
      <c r="O808" s="561">
        <f t="shared" si="54"/>
        <v>0</v>
      </c>
      <c r="P808" s="559"/>
      <c r="Q808" s="562">
        <f t="shared" si="55"/>
        <v>0</v>
      </c>
    </row>
    <row r="809" spans="1:17" s="563" customFormat="1" ht="20.25" customHeight="1" x14ac:dyDescent="0.2">
      <c r="A809" s="619" t="str">
        <f>'FN_priloga 1'!$B$1</f>
        <v>EKONOMSKA ŠOLA MURSKA SOBOTA, NORŠINSKA ULICA 13, 9000 MURSKA SOBOTA</v>
      </c>
      <c r="B809" s="616"/>
      <c r="C809" s="613"/>
      <c r="D809" s="559"/>
      <c r="E809" s="560"/>
      <c r="F809" s="559"/>
      <c r="G809" s="559"/>
      <c r="H809" s="559"/>
      <c r="I809" s="559"/>
      <c r="J809" s="559"/>
      <c r="K809" s="561">
        <f t="shared" si="52"/>
        <v>0</v>
      </c>
      <c r="L809" s="559"/>
      <c r="M809" s="559"/>
      <c r="N809" s="561">
        <f t="shared" si="53"/>
        <v>0</v>
      </c>
      <c r="O809" s="561">
        <f t="shared" si="54"/>
        <v>0</v>
      </c>
      <c r="P809" s="559"/>
      <c r="Q809" s="562">
        <f t="shared" si="55"/>
        <v>0</v>
      </c>
    </row>
    <row r="810" spans="1:17" s="563" customFormat="1" ht="20.25" customHeight="1" x14ac:dyDescent="0.2">
      <c r="A810" s="619" t="str">
        <f>'FN_priloga 1'!$B$1</f>
        <v>EKONOMSKA ŠOLA MURSKA SOBOTA, NORŠINSKA ULICA 13, 9000 MURSKA SOBOTA</v>
      </c>
      <c r="B810" s="616"/>
      <c r="C810" s="613"/>
      <c r="D810" s="559"/>
      <c r="E810" s="560"/>
      <c r="F810" s="559"/>
      <c r="G810" s="559"/>
      <c r="H810" s="559"/>
      <c r="I810" s="559"/>
      <c r="J810" s="559"/>
      <c r="K810" s="561">
        <f t="shared" si="52"/>
        <v>0</v>
      </c>
      <c r="L810" s="559"/>
      <c r="M810" s="559"/>
      <c r="N810" s="561">
        <f t="shared" si="53"/>
        <v>0</v>
      </c>
      <c r="O810" s="561">
        <f t="shared" si="54"/>
        <v>0</v>
      </c>
      <c r="P810" s="559"/>
      <c r="Q810" s="562">
        <f t="shared" si="55"/>
        <v>0</v>
      </c>
    </row>
    <row r="811" spans="1:17" s="563" customFormat="1" ht="20.25" customHeight="1" x14ac:dyDescent="0.2">
      <c r="A811" s="619" t="str">
        <f>'FN_priloga 1'!$B$1</f>
        <v>EKONOMSKA ŠOLA MURSKA SOBOTA, NORŠINSKA ULICA 13, 9000 MURSKA SOBOTA</v>
      </c>
      <c r="B811" s="616"/>
      <c r="C811" s="613"/>
      <c r="D811" s="559"/>
      <c r="E811" s="560"/>
      <c r="F811" s="559"/>
      <c r="G811" s="559"/>
      <c r="H811" s="559"/>
      <c r="I811" s="559"/>
      <c r="J811" s="559"/>
      <c r="K811" s="561">
        <f t="shared" si="52"/>
        <v>0</v>
      </c>
      <c r="L811" s="559"/>
      <c r="M811" s="559"/>
      <c r="N811" s="561">
        <f t="shared" si="53"/>
        <v>0</v>
      </c>
      <c r="O811" s="561">
        <f t="shared" si="54"/>
        <v>0</v>
      </c>
      <c r="P811" s="559"/>
      <c r="Q811" s="562">
        <f t="shared" si="55"/>
        <v>0</v>
      </c>
    </row>
    <row r="812" spans="1:17" s="563" customFormat="1" ht="20.25" customHeight="1" x14ac:dyDescent="0.2">
      <c r="A812" s="619" t="str">
        <f>'FN_priloga 1'!$B$1</f>
        <v>EKONOMSKA ŠOLA MURSKA SOBOTA, NORŠINSKA ULICA 13, 9000 MURSKA SOBOTA</v>
      </c>
      <c r="B812" s="616"/>
      <c r="C812" s="613"/>
      <c r="D812" s="559"/>
      <c r="E812" s="560"/>
      <c r="F812" s="559"/>
      <c r="G812" s="559"/>
      <c r="H812" s="559"/>
      <c r="I812" s="559"/>
      <c r="J812" s="559"/>
      <c r="K812" s="561">
        <f t="shared" si="52"/>
        <v>0</v>
      </c>
      <c r="L812" s="559"/>
      <c r="M812" s="559"/>
      <c r="N812" s="561">
        <f t="shared" si="53"/>
        <v>0</v>
      </c>
      <c r="O812" s="561">
        <f t="shared" si="54"/>
        <v>0</v>
      </c>
      <c r="P812" s="559"/>
      <c r="Q812" s="562">
        <f t="shared" si="55"/>
        <v>0</v>
      </c>
    </row>
    <row r="813" spans="1:17" s="563" customFormat="1" ht="20.25" customHeight="1" x14ac:dyDescent="0.2">
      <c r="A813" s="619" t="str">
        <f>'FN_priloga 1'!$B$1</f>
        <v>EKONOMSKA ŠOLA MURSKA SOBOTA, NORŠINSKA ULICA 13, 9000 MURSKA SOBOTA</v>
      </c>
      <c r="B813" s="616"/>
      <c r="C813" s="613"/>
      <c r="D813" s="559"/>
      <c r="E813" s="560"/>
      <c r="F813" s="559"/>
      <c r="G813" s="559"/>
      <c r="H813" s="559"/>
      <c r="I813" s="559"/>
      <c r="J813" s="559"/>
      <c r="K813" s="561">
        <f t="shared" si="52"/>
        <v>0</v>
      </c>
      <c r="L813" s="559"/>
      <c r="M813" s="559"/>
      <c r="N813" s="561">
        <f t="shared" si="53"/>
        <v>0</v>
      </c>
      <c r="O813" s="561">
        <f t="shared" si="54"/>
        <v>0</v>
      </c>
      <c r="P813" s="559"/>
      <c r="Q813" s="562">
        <f t="shared" si="55"/>
        <v>0</v>
      </c>
    </row>
    <row r="814" spans="1:17" s="563" customFormat="1" ht="20.25" customHeight="1" x14ac:dyDescent="0.2">
      <c r="A814" s="619" t="str">
        <f>'FN_priloga 1'!$B$1</f>
        <v>EKONOMSKA ŠOLA MURSKA SOBOTA, NORŠINSKA ULICA 13, 9000 MURSKA SOBOTA</v>
      </c>
      <c r="B814" s="616"/>
      <c r="C814" s="613"/>
      <c r="D814" s="559"/>
      <c r="E814" s="560"/>
      <c r="F814" s="559"/>
      <c r="G814" s="559"/>
      <c r="H814" s="559"/>
      <c r="I814" s="559"/>
      <c r="J814" s="559"/>
      <c r="K814" s="561">
        <f t="shared" si="52"/>
        <v>0</v>
      </c>
      <c r="L814" s="559"/>
      <c r="M814" s="559"/>
      <c r="N814" s="561">
        <f t="shared" si="53"/>
        <v>0</v>
      </c>
      <c r="O814" s="561">
        <f t="shared" si="54"/>
        <v>0</v>
      </c>
      <c r="P814" s="559"/>
      <c r="Q814" s="562">
        <f t="shared" si="55"/>
        <v>0</v>
      </c>
    </row>
    <row r="815" spans="1:17" s="563" customFormat="1" ht="20.25" customHeight="1" x14ac:dyDescent="0.2">
      <c r="A815" s="619" t="str">
        <f>'FN_priloga 1'!$B$1</f>
        <v>EKONOMSKA ŠOLA MURSKA SOBOTA, NORŠINSKA ULICA 13, 9000 MURSKA SOBOTA</v>
      </c>
      <c r="B815" s="616"/>
      <c r="C815" s="613"/>
      <c r="D815" s="559"/>
      <c r="E815" s="560"/>
      <c r="F815" s="559"/>
      <c r="G815" s="559"/>
      <c r="H815" s="559"/>
      <c r="I815" s="559"/>
      <c r="J815" s="559"/>
      <c r="K815" s="561">
        <f t="shared" si="52"/>
        <v>0</v>
      </c>
      <c r="L815" s="559"/>
      <c r="M815" s="559"/>
      <c r="N815" s="561">
        <f t="shared" si="53"/>
        <v>0</v>
      </c>
      <c r="O815" s="561">
        <f t="shared" si="54"/>
        <v>0</v>
      </c>
      <c r="P815" s="559"/>
      <c r="Q815" s="562">
        <f t="shared" si="55"/>
        <v>0</v>
      </c>
    </row>
    <row r="816" spans="1:17" s="563" customFormat="1" ht="20.25" customHeight="1" x14ac:dyDescent="0.2">
      <c r="A816" s="619" t="str">
        <f>'FN_priloga 1'!$B$1</f>
        <v>EKONOMSKA ŠOLA MURSKA SOBOTA, NORŠINSKA ULICA 13, 9000 MURSKA SOBOTA</v>
      </c>
      <c r="B816" s="616"/>
      <c r="C816" s="613"/>
      <c r="D816" s="559"/>
      <c r="E816" s="560"/>
      <c r="F816" s="559"/>
      <c r="G816" s="559"/>
      <c r="H816" s="559"/>
      <c r="I816" s="559"/>
      <c r="J816" s="559"/>
      <c r="K816" s="561">
        <f t="shared" si="52"/>
        <v>0</v>
      </c>
      <c r="L816" s="559"/>
      <c r="M816" s="559"/>
      <c r="N816" s="561">
        <f t="shared" si="53"/>
        <v>0</v>
      </c>
      <c r="O816" s="561">
        <f t="shared" si="54"/>
        <v>0</v>
      </c>
      <c r="P816" s="559"/>
      <c r="Q816" s="562">
        <f t="shared" si="55"/>
        <v>0</v>
      </c>
    </row>
    <row r="817" spans="1:17" s="563" customFormat="1" ht="20.25" customHeight="1" x14ac:dyDescent="0.2">
      <c r="A817" s="619" t="str">
        <f>'FN_priloga 1'!$B$1</f>
        <v>EKONOMSKA ŠOLA MURSKA SOBOTA, NORŠINSKA ULICA 13, 9000 MURSKA SOBOTA</v>
      </c>
      <c r="B817" s="616"/>
      <c r="C817" s="613"/>
      <c r="D817" s="559"/>
      <c r="E817" s="560"/>
      <c r="F817" s="559"/>
      <c r="G817" s="559"/>
      <c r="H817" s="559"/>
      <c r="I817" s="559"/>
      <c r="J817" s="559"/>
      <c r="K817" s="561">
        <f t="shared" si="52"/>
        <v>0</v>
      </c>
      <c r="L817" s="559"/>
      <c r="M817" s="559"/>
      <c r="N817" s="561">
        <f t="shared" si="53"/>
        <v>0</v>
      </c>
      <c r="O817" s="561">
        <f t="shared" si="54"/>
        <v>0</v>
      </c>
      <c r="P817" s="559"/>
      <c r="Q817" s="562">
        <f t="shared" si="55"/>
        <v>0</v>
      </c>
    </row>
    <row r="818" spans="1:17" s="563" customFormat="1" ht="20.25" customHeight="1" x14ac:dyDescent="0.2">
      <c r="A818" s="619" t="str">
        <f>'FN_priloga 1'!$B$1</f>
        <v>EKONOMSKA ŠOLA MURSKA SOBOTA, NORŠINSKA ULICA 13, 9000 MURSKA SOBOTA</v>
      </c>
      <c r="B818" s="616"/>
      <c r="C818" s="613"/>
      <c r="D818" s="559"/>
      <c r="E818" s="560"/>
      <c r="F818" s="559"/>
      <c r="G818" s="559"/>
      <c r="H818" s="559"/>
      <c r="I818" s="559"/>
      <c r="J818" s="559"/>
      <c r="K818" s="561">
        <f t="shared" si="52"/>
        <v>0</v>
      </c>
      <c r="L818" s="559"/>
      <c r="M818" s="559"/>
      <c r="N818" s="561">
        <f t="shared" si="53"/>
        <v>0</v>
      </c>
      <c r="O818" s="561">
        <f t="shared" si="54"/>
        <v>0</v>
      </c>
      <c r="P818" s="559"/>
      <c r="Q818" s="562">
        <f t="shared" si="55"/>
        <v>0</v>
      </c>
    </row>
    <row r="819" spans="1:17" s="563" customFormat="1" ht="20.25" customHeight="1" x14ac:dyDescent="0.2">
      <c r="A819" s="619" t="str">
        <f>'FN_priloga 1'!$B$1</f>
        <v>EKONOMSKA ŠOLA MURSKA SOBOTA, NORŠINSKA ULICA 13, 9000 MURSKA SOBOTA</v>
      </c>
      <c r="B819" s="616"/>
      <c r="C819" s="613"/>
      <c r="D819" s="559"/>
      <c r="E819" s="560"/>
      <c r="F819" s="559"/>
      <c r="G819" s="559"/>
      <c r="H819" s="559"/>
      <c r="I819" s="559"/>
      <c r="J819" s="559"/>
      <c r="K819" s="561">
        <f t="shared" si="52"/>
        <v>0</v>
      </c>
      <c r="L819" s="559"/>
      <c r="M819" s="559"/>
      <c r="N819" s="561">
        <f t="shared" si="53"/>
        <v>0</v>
      </c>
      <c r="O819" s="561">
        <f t="shared" si="54"/>
        <v>0</v>
      </c>
      <c r="P819" s="559"/>
      <c r="Q819" s="562">
        <f t="shared" si="55"/>
        <v>0</v>
      </c>
    </row>
    <row r="820" spans="1:17" s="563" customFormat="1" ht="20.25" customHeight="1" x14ac:dyDescent="0.2">
      <c r="A820" s="619" t="str">
        <f>'FN_priloga 1'!$B$1</f>
        <v>EKONOMSKA ŠOLA MURSKA SOBOTA, NORŠINSKA ULICA 13, 9000 MURSKA SOBOTA</v>
      </c>
      <c r="B820" s="616"/>
      <c r="C820" s="613"/>
      <c r="D820" s="559"/>
      <c r="E820" s="560"/>
      <c r="F820" s="559"/>
      <c r="G820" s="559"/>
      <c r="H820" s="559"/>
      <c r="I820" s="559"/>
      <c r="J820" s="559"/>
      <c r="K820" s="561">
        <f t="shared" si="52"/>
        <v>0</v>
      </c>
      <c r="L820" s="559"/>
      <c r="M820" s="559"/>
      <c r="N820" s="561">
        <f t="shared" si="53"/>
        <v>0</v>
      </c>
      <c r="O820" s="561">
        <f t="shared" si="54"/>
        <v>0</v>
      </c>
      <c r="P820" s="559"/>
      <c r="Q820" s="562">
        <f t="shared" si="55"/>
        <v>0</v>
      </c>
    </row>
    <row r="821" spans="1:17" s="563" customFormat="1" ht="20.25" customHeight="1" x14ac:dyDescent="0.2">
      <c r="A821" s="619" t="str">
        <f>'FN_priloga 1'!$B$1</f>
        <v>EKONOMSKA ŠOLA MURSKA SOBOTA, NORŠINSKA ULICA 13, 9000 MURSKA SOBOTA</v>
      </c>
      <c r="B821" s="616"/>
      <c r="C821" s="613"/>
      <c r="D821" s="559"/>
      <c r="E821" s="560"/>
      <c r="F821" s="559"/>
      <c r="G821" s="559"/>
      <c r="H821" s="559"/>
      <c r="I821" s="559"/>
      <c r="J821" s="559"/>
      <c r="K821" s="561">
        <f t="shared" si="52"/>
        <v>0</v>
      </c>
      <c r="L821" s="559"/>
      <c r="M821" s="559"/>
      <c r="N821" s="561">
        <f t="shared" si="53"/>
        <v>0</v>
      </c>
      <c r="O821" s="561">
        <f t="shared" si="54"/>
        <v>0</v>
      </c>
      <c r="P821" s="559"/>
      <c r="Q821" s="562">
        <f t="shared" si="55"/>
        <v>0</v>
      </c>
    </row>
    <row r="822" spans="1:17" s="563" customFormat="1" ht="20.25" customHeight="1" x14ac:dyDescent="0.2">
      <c r="A822" s="619" t="str">
        <f>'FN_priloga 1'!$B$1</f>
        <v>EKONOMSKA ŠOLA MURSKA SOBOTA, NORŠINSKA ULICA 13, 9000 MURSKA SOBOTA</v>
      </c>
      <c r="B822" s="616"/>
      <c r="C822" s="613"/>
      <c r="D822" s="559"/>
      <c r="E822" s="560"/>
      <c r="F822" s="559"/>
      <c r="G822" s="559"/>
      <c r="H822" s="559"/>
      <c r="I822" s="559"/>
      <c r="J822" s="559"/>
      <c r="K822" s="561">
        <f t="shared" si="52"/>
        <v>0</v>
      </c>
      <c r="L822" s="559"/>
      <c r="M822" s="559"/>
      <c r="N822" s="561">
        <f t="shared" si="53"/>
        <v>0</v>
      </c>
      <c r="O822" s="561">
        <f t="shared" si="54"/>
        <v>0</v>
      </c>
      <c r="P822" s="559"/>
      <c r="Q822" s="562">
        <f t="shared" si="55"/>
        <v>0</v>
      </c>
    </row>
    <row r="823" spans="1:17" s="563" customFormat="1" ht="20.25" customHeight="1" x14ac:dyDescent="0.2">
      <c r="A823" s="619" t="str">
        <f>'FN_priloga 1'!$B$1</f>
        <v>EKONOMSKA ŠOLA MURSKA SOBOTA, NORŠINSKA ULICA 13, 9000 MURSKA SOBOTA</v>
      </c>
      <c r="B823" s="616"/>
      <c r="C823" s="613"/>
      <c r="D823" s="559"/>
      <c r="E823" s="560"/>
      <c r="F823" s="559"/>
      <c r="G823" s="559"/>
      <c r="H823" s="559"/>
      <c r="I823" s="559"/>
      <c r="J823" s="559"/>
      <c r="K823" s="561">
        <f t="shared" si="52"/>
        <v>0</v>
      </c>
      <c r="L823" s="559"/>
      <c r="M823" s="559"/>
      <c r="N823" s="561">
        <f t="shared" si="53"/>
        <v>0</v>
      </c>
      <c r="O823" s="561">
        <f t="shared" si="54"/>
        <v>0</v>
      </c>
      <c r="P823" s="559"/>
      <c r="Q823" s="562">
        <f t="shared" si="55"/>
        <v>0</v>
      </c>
    </row>
    <row r="824" spans="1:17" s="563" customFormat="1" ht="20.25" customHeight="1" x14ac:dyDescent="0.2">
      <c r="A824" s="619" t="str">
        <f>'FN_priloga 1'!$B$1</f>
        <v>EKONOMSKA ŠOLA MURSKA SOBOTA, NORŠINSKA ULICA 13, 9000 MURSKA SOBOTA</v>
      </c>
      <c r="B824" s="616"/>
      <c r="C824" s="613"/>
      <c r="D824" s="559"/>
      <c r="E824" s="560"/>
      <c r="F824" s="559"/>
      <c r="G824" s="559"/>
      <c r="H824" s="559"/>
      <c r="I824" s="559"/>
      <c r="J824" s="559"/>
      <c r="K824" s="561">
        <f t="shared" si="52"/>
        <v>0</v>
      </c>
      <c r="L824" s="559"/>
      <c r="M824" s="559"/>
      <c r="N824" s="561">
        <f t="shared" si="53"/>
        <v>0</v>
      </c>
      <c r="O824" s="561">
        <f t="shared" si="54"/>
        <v>0</v>
      </c>
      <c r="P824" s="559"/>
      <c r="Q824" s="562">
        <f t="shared" si="55"/>
        <v>0</v>
      </c>
    </row>
    <row r="825" spans="1:17" s="563" customFormat="1" ht="20.25" customHeight="1" x14ac:dyDescent="0.2">
      <c r="A825" s="619" t="str">
        <f>'FN_priloga 1'!$B$1</f>
        <v>EKONOMSKA ŠOLA MURSKA SOBOTA, NORŠINSKA ULICA 13, 9000 MURSKA SOBOTA</v>
      </c>
      <c r="B825" s="616"/>
      <c r="C825" s="613"/>
      <c r="D825" s="559"/>
      <c r="E825" s="560"/>
      <c r="F825" s="559"/>
      <c r="G825" s="559"/>
      <c r="H825" s="559"/>
      <c r="I825" s="559"/>
      <c r="J825" s="559"/>
      <c r="K825" s="561">
        <f t="shared" si="52"/>
        <v>0</v>
      </c>
      <c r="L825" s="559"/>
      <c r="M825" s="559"/>
      <c r="N825" s="561">
        <f t="shared" si="53"/>
        <v>0</v>
      </c>
      <c r="O825" s="561">
        <f t="shared" si="54"/>
        <v>0</v>
      </c>
      <c r="P825" s="559"/>
      <c r="Q825" s="562">
        <f t="shared" si="55"/>
        <v>0</v>
      </c>
    </row>
    <row r="826" spans="1:17" s="563" customFormat="1" ht="20.25" customHeight="1" x14ac:dyDescent="0.2">
      <c r="A826" s="619" t="str">
        <f>'FN_priloga 1'!$B$1</f>
        <v>EKONOMSKA ŠOLA MURSKA SOBOTA, NORŠINSKA ULICA 13, 9000 MURSKA SOBOTA</v>
      </c>
      <c r="B826" s="616"/>
      <c r="C826" s="613"/>
      <c r="D826" s="559"/>
      <c r="E826" s="560"/>
      <c r="F826" s="559"/>
      <c r="G826" s="559"/>
      <c r="H826" s="559"/>
      <c r="I826" s="559"/>
      <c r="J826" s="559"/>
      <c r="K826" s="561">
        <f t="shared" si="52"/>
        <v>0</v>
      </c>
      <c r="L826" s="559"/>
      <c r="M826" s="559"/>
      <c r="N826" s="561">
        <f t="shared" si="53"/>
        <v>0</v>
      </c>
      <c r="O826" s="561">
        <f t="shared" si="54"/>
        <v>0</v>
      </c>
      <c r="P826" s="559"/>
      <c r="Q826" s="562">
        <f t="shared" si="55"/>
        <v>0</v>
      </c>
    </row>
    <row r="827" spans="1:17" s="563" customFormat="1" ht="20.25" customHeight="1" x14ac:dyDescent="0.2">
      <c r="A827" s="619" t="str">
        <f>'FN_priloga 1'!$B$1</f>
        <v>EKONOMSKA ŠOLA MURSKA SOBOTA, NORŠINSKA ULICA 13, 9000 MURSKA SOBOTA</v>
      </c>
      <c r="B827" s="616"/>
      <c r="C827" s="613"/>
      <c r="D827" s="559"/>
      <c r="E827" s="560"/>
      <c r="F827" s="559"/>
      <c r="G827" s="559"/>
      <c r="H827" s="559"/>
      <c r="I827" s="559"/>
      <c r="J827" s="559"/>
      <c r="K827" s="561">
        <f t="shared" si="52"/>
        <v>0</v>
      </c>
      <c r="L827" s="559"/>
      <c r="M827" s="559"/>
      <c r="N827" s="561">
        <f t="shared" si="53"/>
        <v>0</v>
      </c>
      <c r="O827" s="561">
        <f t="shared" si="54"/>
        <v>0</v>
      </c>
      <c r="P827" s="559"/>
      <c r="Q827" s="562">
        <f t="shared" si="55"/>
        <v>0</v>
      </c>
    </row>
    <row r="828" spans="1:17" s="563" customFormat="1" ht="20.25" customHeight="1" x14ac:dyDescent="0.2">
      <c r="A828" s="619" t="str">
        <f>'FN_priloga 1'!$B$1</f>
        <v>EKONOMSKA ŠOLA MURSKA SOBOTA, NORŠINSKA ULICA 13, 9000 MURSKA SOBOTA</v>
      </c>
      <c r="B828" s="616"/>
      <c r="C828" s="613"/>
      <c r="D828" s="559"/>
      <c r="E828" s="560"/>
      <c r="F828" s="559"/>
      <c r="G828" s="559"/>
      <c r="H828" s="559"/>
      <c r="I828" s="559"/>
      <c r="J828" s="559"/>
      <c r="K828" s="561">
        <f t="shared" si="52"/>
        <v>0</v>
      </c>
      <c r="L828" s="559"/>
      <c r="M828" s="559"/>
      <c r="N828" s="561">
        <f t="shared" si="53"/>
        <v>0</v>
      </c>
      <c r="O828" s="561">
        <f t="shared" si="54"/>
        <v>0</v>
      </c>
      <c r="P828" s="559"/>
      <c r="Q828" s="562">
        <f t="shared" si="55"/>
        <v>0</v>
      </c>
    </row>
    <row r="829" spans="1:17" s="563" customFormat="1" ht="20.25" customHeight="1" x14ac:dyDescent="0.2">
      <c r="A829" s="619" t="str">
        <f>'FN_priloga 1'!$B$1</f>
        <v>EKONOMSKA ŠOLA MURSKA SOBOTA, NORŠINSKA ULICA 13, 9000 MURSKA SOBOTA</v>
      </c>
      <c r="B829" s="616"/>
      <c r="C829" s="613"/>
      <c r="D829" s="559"/>
      <c r="E829" s="560"/>
      <c r="F829" s="559"/>
      <c r="G829" s="559"/>
      <c r="H829" s="559"/>
      <c r="I829" s="559"/>
      <c r="J829" s="559"/>
      <c r="K829" s="561">
        <f t="shared" si="52"/>
        <v>0</v>
      </c>
      <c r="L829" s="559"/>
      <c r="M829" s="559"/>
      <c r="N829" s="561">
        <f t="shared" si="53"/>
        <v>0</v>
      </c>
      <c r="O829" s="561">
        <f t="shared" si="54"/>
        <v>0</v>
      </c>
      <c r="P829" s="559"/>
      <c r="Q829" s="562">
        <f t="shared" si="55"/>
        <v>0</v>
      </c>
    </row>
    <row r="830" spans="1:17" s="563" customFormat="1" ht="20.25" customHeight="1" x14ac:dyDescent="0.2">
      <c r="A830" s="619" t="str">
        <f>'FN_priloga 1'!$B$1</f>
        <v>EKONOMSKA ŠOLA MURSKA SOBOTA, NORŠINSKA ULICA 13, 9000 MURSKA SOBOTA</v>
      </c>
      <c r="B830" s="616"/>
      <c r="C830" s="613"/>
      <c r="D830" s="559"/>
      <c r="E830" s="560"/>
      <c r="F830" s="559"/>
      <c r="G830" s="559"/>
      <c r="H830" s="559"/>
      <c r="I830" s="559"/>
      <c r="J830" s="559"/>
      <c r="K830" s="561">
        <f t="shared" si="52"/>
        <v>0</v>
      </c>
      <c r="L830" s="559"/>
      <c r="M830" s="559"/>
      <c r="N830" s="561">
        <f t="shared" si="53"/>
        <v>0</v>
      </c>
      <c r="O830" s="561">
        <f t="shared" si="54"/>
        <v>0</v>
      </c>
      <c r="P830" s="559"/>
      <c r="Q830" s="562">
        <f t="shared" si="55"/>
        <v>0</v>
      </c>
    </row>
    <row r="831" spans="1:17" s="563" customFormat="1" ht="20.25" customHeight="1" x14ac:dyDescent="0.2">
      <c r="A831" s="619" t="str">
        <f>'FN_priloga 1'!$B$1</f>
        <v>EKONOMSKA ŠOLA MURSKA SOBOTA, NORŠINSKA ULICA 13, 9000 MURSKA SOBOTA</v>
      </c>
      <c r="B831" s="616"/>
      <c r="C831" s="613"/>
      <c r="D831" s="559"/>
      <c r="E831" s="560"/>
      <c r="F831" s="559"/>
      <c r="G831" s="559"/>
      <c r="H831" s="559"/>
      <c r="I831" s="559"/>
      <c r="J831" s="559"/>
      <c r="K831" s="561">
        <f t="shared" si="52"/>
        <v>0</v>
      </c>
      <c r="L831" s="559"/>
      <c r="M831" s="559"/>
      <c r="N831" s="561">
        <f t="shared" si="53"/>
        <v>0</v>
      </c>
      <c r="O831" s="561">
        <f t="shared" si="54"/>
        <v>0</v>
      </c>
      <c r="P831" s="559"/>
      <c r="Q831" s="562">
        <f t="shared" si="55"/>
        <v>0</v>
      </c>
    </row>
    <row r="832" spans="1:17" s="563" customFormat="1" ht="20.25" customHeight="1" x14ac:dyDescent="0.2">
      <c r="A832" s="619" t="str">
        <f>'FN_priloga 1'!$B$1</f>
        <v>EKONOMSKA ŠOLA MURSKA SOBOTA, NORŠINSKA ULICA 13, 9000 MURSKA SOBOTA</v>
      </c>
      <c r="B832" s="616"/>
      <c r="C832" s="613"/>
      <c r="D832" s="559"/>
      <c r="E832" s="560"/>
      <c r="F832" s="559"/>
      <c r="G832" s="559"/>
      <c r="H832" s="559"/>
      <c r="I832" s="559"/>
      <c r="J832" s="559"/>
      <c r="K832" s="561">
        <f t="shared" si="52"/>
        <v>0</v>
      </c>
      <c r="L832" s="559"/>
      <c r="M832" s="559"/>
      <c r="N832" s="561">
        <f t="shared" si="53"/>
        <v>0</v>
      </c>
      <c r="O832" s="561">
        <f t="shared" si="54"/>
        <v>0</v>
      </c>
      <c r="P832" s="559"/>
      <c r="Q832" s="562">
        <f t="shared" si="55"/>
        <v>0</v>
      </c>
    </row>
    <row r="833" spans="1:17" s="563" customFormat="1" ht="20.25" customHeight="1" x14ac:dyDescent="0.2">
      <c r="A833" s="619" t="str">
        <f>'FN_priloga 1'!$B$1</f>
        <v>EKONOMSKA ŠOLA MURSKA SOBOTA, NORŠINSKA ULICA 13, 9000 MURSKA SOBOTA</v>
      </c>
      <c r="B833" s="616"/>
      <c r="C833" s="613"/>
      <c r="D833" s="559"/>
      <c r="E833" s="560"/>
      <c r="F833" s="559"/>
      <c r="G833" s="559"/>
      <c r="H833" s="559"/>
      <c r="I833" s="559"/>
      <c r="J833" s="559"/>
      <c r="K833" s="561">
        <f t="shared" si="52"/>
        <v>0</v>
      </c>
      <c r="L833" s="559"/>
      <c r="M833" s="559"/>
      <c r="N833" s="561">
        <f t="shared" si="53"/>
        <v>0</v>
      </c>
      <c r="O833" s="561">
        <f t="shared" si="54"/>
        <v>0</v>
      </c>
      <c r="P833" s="559"/>
      <c r="Q833" s="562">
        <f t="shared" si="55"/>
        <v>0</v>
      </c>
    </row>
    <row r="834" spans="1:17" s="563" customFormat="1" ht="20.25" customHeight="1" x14ac:dyDescent="0.2">
      <c r="A834" s="619" t="str">
        <f>'FN_priloga 1'!$B$1</f>
        <v>EKONOMSKA ŠOLA MURSKA SOBOTA, NORŠINSKA ULICA 13, 9000 MURSKA SOBOTA</v>
      </c>
      <c r="B834" s="616"/>
      <c r="C834" s="613"/>
      <c r="D834" s="559"/>
      <c r="E834" s="560"/>
      <c r="F834" s="559"/>
      <c r="G834" s="559"/>
      <c r="H834" s="559"/>
      <c r="I834" s="559"/>
      <c r="J834" s="559"/>
      <c r="K834" s="561">
        <f t="shared" si="52"/>
        <v>0</v>
      </c>
      <c r="L834" s="559"/>
      <c r="M834" s="559"/>
      <c r="N834" s="561">
        <f t="shared" si="53"/>
        <v>0</v>
      </c>
      <c r="O834" s="561">
        <f t="shared" si="54"/>
        <v>0</v>
      </c>
      <c r="P834" s="559"/>
      <c r="Q834" s="562">
        <f t="shared" si="55"/>
        <v>0</v>
      </c>
    </row>
    <row r="835" spans="1:17" s="563" customFormat="1" ht="20.25" customHeight="1" x14ac:dyDescent="0.2">
      <c r="A835" s="619" t="str">
        <f>'FN_priloga 1'!$B$1</f>
        <v>EKONOMSKA ŠOLA MURSKA SOBOTA, NORŠINSKA ULICA 13, 9000 MURSKA SOBOTA</v>
      </c>
      <c r="B835" s="616"/>
      <c r="C835" s="613"/>
      <c r="D835" s="559"/>
      <c r="E835" s="560"/>
      <c r="F835" s="559"/>
      <c r="G835" s="559"/>
      <c r="H835" s="559"/>
      <c r="I835" s="559"/>
      <c r="J835" s="559"/>
      <c r="K835" s="561">
        <f t="shared" si="52"/>
        <v>0</v>
      </c>
      <c r="L835" s="559"/>
      <c r="M835" s="559"/>
      <c r="N835" s="561">
        <f t="shared" si="53"/>
        <v>0</v>
      </c>
      <c r="O835" s="561">
        <f t="shared" si="54"/>
        <v>0</v>
      </c>
      <c r="P835" s="559"/>
      <c r="Q835" s="562">
        <f t="shared" si="55"/>
        <v>0</v>
      </c>
    </row>
    <row r="836" spans="1:17" s="563" customFormat="1" ht="20.25" customHeight="1" x14ac:dyDescent="0.2">
      <c r="A836" s="619" t="str">
        <f>'FN_priloga 1'!$B$1</f>
        <v>EKONOMSKA ŠOLA MURSKA SOBOTA, NORŠINSKA ULICA 13, 9000 MURSKA SOBOTA</v>
      </c>
      <c r="B836" s="616"/>
      <c r="C836" s="613"/>
      <c r="D836" s="559"/>
      <c r="E836" s="560"/>
      <c r="F836" s="559"/>
      <c r="G836" s="559"/>
      <c r="H836" s="559"/>
      <c r="I836" s="559"/>
      <c r="J836" s="559"/>
      <c r="K836" s="561">
        <f t="shared" si="52"/>
        <v>0</v>
      </c>
      <c r="L836" s="559"/>
      <c r="M836" s="559"/>
      <c r="N836" s="561">
        <f t="shared" si="53"/>
        <v>0</v>
      </c>
      <c r="O836" s="561">
        <f t="shared" si="54"/>
        <v>0</v>
      </c>
      <c r="P836" s="559"/>
      <c r="Q836" s="562">
        <f t="shared" si="55"/>
        <v>0</v>
      </c>
    </row>
    <row r="837" spans="1:17" s="563" customFormat="1" ht="20.25" customHeight="1" x14ac:dyDescent="0.2">
      <c r="A837" s="619" t="str">
        <f>'FN_priloga 1'!$B$1</f>
        <v>EKONOMSKA ŠOLA MURSKA SOBOTA, NORŠINSKA ULICA 13, 9000 MURSKA SOBOTA</v>
      </c>
      <c r="B837" s="616"/>
      <c r="C837" s="613"/>
      <c r="D837" s="559"/>
      <c r="E837" s="560"/>
      <c r="F837" s="559"/>
      <c r="G837" s="559"/>
      <c r="H837" s="559"/>
      <c r="I837" s="559"/>
      <c r="J837" s="559"/>
      <c r="K837" s="561">
        <f t="shared" si="52"/>
        <v>0</v>
      </c>
      <c r="L837" s="559"/>
      <c r="M837" s="559"/>
      <c r="N837" s="561">
        <f t="shared" si="53"/>
        <v>0</v>
      </c>
      <c r="O837" s="561">
        <f t="shared" si="54"/>
        <v>0</v>
      </c>
      <c r="P837" s="559"/>
      <c r="Q837" s="562">
        <f t="shared" si="55"/>
        <v>0</v>
      </c>
    </row>
    <row r="838" spans="1:17" s="563" customFormat="1" ht="20.25" customHeight="1" x14ac:dyDescent="0.2">
      <c r="A838" s="619" t="str">
        <f>'FN_priloga 1'!$B$1</f>
        <v>EKONOMSKA ŠOLA MURSKA SOBOTA, NORŠINSKA ULICA 13, 9000 MURSKA SOBOTA</v>
      </c>
      <c r="B838" s="616"/>
      <c r="C838" s="613"/>
      <c r="D838" s="559"/>
      <c r="E838" s="560"/>
      <c r="F838" s="559"/>
      <c r="G838" s="559"/>
      <c r="H838" s="559"/>
      <c r="I838" s="559"/>
      <c r="J838" s="559"/>
      <c r="K838" s="561">
        <f t="shared" si="52"/>
        <v>0</v>
      </c>
      <c r="L838" s="559"/>
      <c r="M838" s="559"/>
      <c r="N838" s="561">
        <f t="shared" si="53"/>
        <v>0</v>
      </c>
      <c r="O838" s="561">
        <f t="shared" si="54"/>
        <v>0</v>
      </c>
      <c r="P838" s="559"/>
      <c r="Q838" s="562">
        <f t="shared" si="55"/>
        <v>0</v>
      </c>
    </row>
    <row r="839" spans="1:17" s="563" customFormat="1" ht="20.25" customHeight="1" x14ac:dyDescent="0.2">
      <c r="A839" s="619" t="str">
        <f>'FN_priloga 1'!$B$1</f>
        <v>EKONOMSKA ŠOLA MURSKA SOBOTA, NORŠINSKA ULICA 13, 9000 MURSKA SOBOTA</v>
      </c>
      <c r="B839" s="616"/>
      <c r="C839" s="613"/>
      <c r="D839" s="559"/>
      <c r="E839" s="560"/>
      <c r="F839" s="559"/>
      <c r="G839" s="559"/>
      <c r="H839" s="559"/>
      <c r="I839" s="559"/>
      <c r="J839" s="559"/>
      <c r="K839" s="561">
        <f t="shared" si="52"/>
        <v>0</v>
      </c>
      <c r="L839" s="559"/>
      <c r="M839" s="559"/>
      <c r="N839" s="561">
        <f t="shared" si="53"/>
        <v>0</v>
      </c>
      <c r="O839" s="561">
        <f t="shared" si="54"/>
        <v>0</v>
      </c>
      <c r="P839" s="559"/>
      <c r="Q839" s="562">
        <f t="shared" si="55"/>
        <v>0</v>
      </c>
    </row>
    <row r="840" spans="1:17" s="563" customFormat="1" ht="20.25" customHeight="1" x14ac:dyDescent="0.2">
      <c r="A840" s="619" t="str">
        <f>'FN_priloga 1'!$B$1</f>
        <v>EKONOMSKA ŠOLA MURSKA SOBOTA, NORŠINSKA ULICA 13, 9000 MURSKA SOBOTA</v>
      </c>
      <c r="B840" s="616"/>
      <c r="C840" s="613"/>
      <c r="D840" s="559"/>
      <c r="E840" s="560"/>
      <c r="F840" s="559"/>
      <c r="G840" s="559"/>
      <c r="H840" s="559"/>
      <c r="I840" s="559"/>
      <c r="J840" s="559"/>
      <c r="K840" s="561">
        <f t="shared" si="52"/>
        <v>0</v>
      </c>
      <c r="L840" s="559"/>
      <c r="M840" s="559"/>
      <c r="N840" s="561">
        <f t="shared" si="53"/>
        <v>0</v>
      </c>
      <c r="O840" s="561">
        <f t="shared" si="54"/>
        <v>0</v>
      </c>
      <c r="P840" s="559"/>
      <c r="Q840" s="562">
        <f t="shared" si="55"/>
        <v>0</v>
      </c>
    </row>
    <row r="841" spans="1:17" s="563" customFormat="1" ht="20.25" customHeight="1" x14ac:dyDescent="0.2">
      <c r="A841" s="619" t="str">
        <f>'FN_priloga 1'!$B$1</f>
        <v>EKONOMSKA ŠOLA MURSKA SOBOTA, NORŠINSKA ULICA 13, 9000 MURSKA SOBOTA</v>
      </c>
      <c r="B841" s="616"/>
      <c r="C841" s="613"/>
      <c r="D841" s="559"/>
      <c r="E841" s="560"/>
      <c r="F841" s="559"/>
      <c r="G841" s="559"/>
      <c r="H841" s="559"/>
      <c r="I841" s="559"/>
      <c r="J841" s="559"/>
      <c r="K841" s="561">
        <f t="shared" si="52"/>
        <v>0</v>
      </c>
      <c r="L841" s="559"/>
      <c r="M841" s="559"/>
      <c r="N841" s="561">
        <f t="shared" si="53"/>
        <v>0</v>
      </c>
      <c r="O841" s="561">
        <f t="shared" si="54"/>
        <v>0</v>
      </c>
      <c r="P841" s="559"/>
      <c r="Q841" s="562">
        <f t="shared" si="55"/>
        <v>0</v>
      </c>
    </row>
    <row r="842" spans="1:17" s="563" customFormat="1" ht="20.25" customHeight="1" x14ac:dyDescent="0.2">
      <c r="A842" s="619" t="str">
        <f>'FN_priloga 1'!$B$1</f>
        <v>EKONOMSKA ŠOLA MURSKA SOBOTA, NORŠINSKA ULICA 13, 9000 MURSKA SOBOTA</v>
      </c>
      <c r="B842" s="616"/>
      <c r="C842" s="613"/>
      <c r="D842" s="559"/>
      <c r="E842" s="560"/>
      <c r="F842" s="559"/>
      <c r="G842" s="559"/>
      <c r="H842" s="559"/>
      <c r="I842" s="559"/>
      <c r="J842" s="559"/>
      <c r="K842" s="561">
        <f t="shared" ref="K842:K905" si="56">SUM(H842:J842)</f>
        <v>0</v>
      </c>
      <c r="L842" s="559"/>
      <c r="M842" s="559"/>
      <c r="N842" s="561">
        <f t="shared" ref="N842:N905" si="57">SUM(L842:M842)</f>
        <v>0</v>
      </c>
      <c r="O842" s="561">
        <f t="shared" ref="O842:O905" si="58">G842+K842+N842</f>
        <v>0</v>
      </c>
      <c r="P842" s="559"/>
      <c r="Q842" s="562">
        <f t="shared" ref="Q842:Q905" si="59">O842+P842</f>
        <v>0</v>
      </c>
    </row>
    <row r="843" spans="1:17" s="563" customFormat="1" ht="20.25" customHeight="1" x14ac:dyDescent="0.2">
      <c r="A843" s="619" t="str">
        <f>'FN_priloga 1'!$B$1</f>
        <v>EKONOMSKA ŠOLA MURSKA SOBOTA, NORŠINSKA ULICA 13, 9000 MURSKA SOBOTA</v>
      </c>
      <c r="B843" s="616"/>
      <c r="C843" s="613"/>
      <c r="D843" s="559"/>
      <c r="E843" s="560"/>
      <c r="F843" s="559"/>
      <c r="G843" s="559"/>
      <c r="H843" s="559"/>
      <c r="I843" s="559"/>
      <c r="J843" s="559"/>
      <c r="K843" s="561">
        <f t="shared" si="56"/>
        <v>0</v>
      </c>
      <c r="L843" s="559"/>
      <c r="M843" s="559"/>
      <c r="N843" s="561">
        <f t="shared" si="57"/>
        <v>0</v>
      </c>
      <c r="O843" s="561">
        <f t="shared" si="58"/>
        <v>0</v>
      </c>
      <c r="P843" s="559"/>
      <c r="Q843" s="562">
        <f t="shared" si="59"/>
        <v>0</v>
      </c>
    </row>
    <row r="844" spans="1:17" s="563" customFormat="1" ht="20.25" customHeight="1" x14ac:dyDescent="0.2">
      <c r="A844" s="619" t="str">
        <f>'FN_priloga 1'!$B$1</f>
        <v>EKONOMSKA ŠOLA MURSKA SOBOTA, NORŠINSKA ULICA 13, 9000 MURSKA SOBOTA</v>
      </c>
      <c r="B844" s="616"/>
      <c r="C844" s="613"/>
      <c r="D844" s="559"/>
      <c r="E844" s="560"/>
      <c r="F844" s="559"/>
      <c r="G844" s="559"/>
      <c r="H844" s="559"/>
      <c r="I844" s="559"/>
      <c r="J844" s="559"/>
      <c r="K844" s="561">
        <f t="shared" si="56"/>
        <v>0</v>
      </c>
      <c r="L844" s="559"/>
      <c r="M844" s="559"/>
      <c r="N844" s="561">
        <f t="shared" si="57"/>
        <v>0</v>
      </c>
      <c r="O844" s="561">
        <f t="shared" si="58"/>
        <v>0</v>
      </c>
      <c r="P844" s="559"/>
      <c r="Q844" s="562">
        <f t="shared" si="59"/>
        <v>0</v>
      </c>
    </row>
    <row r="845" spans="1:17" s="563" customFormat="1" ht="20.25" customHeight="1" x14ac:dyDescent="0.2">
      <c r="A845" s="619" t="str">
        <f>'FN_priloga 1'!$B$1</f>
        <v>EKONOMSKA ŠOLA MURSKA SOBOTA, NORŠINSKA ULICA 13, 9000 MURSKA SOBOTA</v>
      </c>
      <c r="B845" s="616"/>
      <c r="C845" s="613"/>
      <c r="D845" s="559"/>
      <c r="E845" s="560"/>
      <c r="F845" s="559"/>
      <c r="G845" s="559"/>
      <c r="H845" s="559"/>
      <c r="I845" s="559"/>
      <c r="J845" s="559"/>
      <c r="K845" s="561">
        <f t="shared" si="56"/>
        <v>0</v>
      </c>
      <c r="L845" s="559"/>
      <c r="M845" s="559"/>
      <c r="N845" s="561">
        <f t="shared" si="57"/>
        <v>0</v>
      </c>
      <c r="O845" s="561">
        <f t="shared" si="58"/>
        <v>0</v>
      </c>
      <c r="P845" s="559"/>
      <c r="Q845" s="562">
        <f t="shared" si="59"/>
        <v>0</v>
      </c>
    </row>
    <row r="846" spans="1:17" s="563" customFormat="1" ht="20.25" customHeight="1" x14ac:dyDescent="0.2">
      <c r="A846" s="619" t="str">
        <f>'FN_priloga 1'!$B$1</f>
        <v>EKONOMSKA ŠOLA MURSKA SOBOTA, NORŠINSKA ULICA 13, 9000 MURSKA SOBOTA</v>
      </c>
      <c r="B846" s="616"/>
      <c r="C846" s="613"/>
      <c r="D846" s="559"/>
      <c r="E846" s="560"/>
      <c r="F846" s="559"/>
      <c r="G846" s="559"/>
      <c r="H846" s="559"/>
      <c r="I846" s="559"/>
      <c r="J846" s="559"/>
      <c r="K846" s="561">
        <f t="shared" si="56"/>
        <v>0</v>
      </c>
      <c r="L846" s="559"/>
      <c r="M846" s="559"/>
      <c r="N846" s="561">
        <f t="shared" si="57"/>
        <v>0</v>
      </c>
      <c r="O846" s="561">
        <f t="shared" si="58"/>
        <v>0</v>
      </c>
      <c r="P846" s="559"/>
      <c r="Q846" s="562">
        <f t="shared" si="59"/>
        <v>0</v>
      </c>
    </row>
    <row r="847" spans="1:17" s="563" customFormat="1" ht="20.25" customHeight="1" x14ac:dyDescent="0.2">
      <c r="A847" s="619" t="str">
        <f>'FN_priloga 1'!$B$1</f>
        <v>EKONOMSKA ŠOLA MURSKA SOBOTA, NORŠINSKA ULICA 13, 9000 MURSKA SOBOTA</v>
      </c>
      <c r="B847" s="616"/>
      <c r="C847" s="613"/>
      <c r="D847" s="559"/>
      <c r="E847" s="560"/>
      <c r="F847" s="559"/>
      <c r="G847" s="559"/>
      <c r="H847" s="559"/>
      <c r="I847" s="559"/>
      <c r="J847" s="559"/>
      <c r="K847" s="561">
        <f t="shared" si="56"/>
        <v>0</v>
      </c>
      <c r="L847" s="559"/>
      <c r="M847" s="559"/>
      <c r="N847" s="561">
        <f t="shared" si="57"/>
        <v>0</v>
      </c>
      <c r="O847" s="561">
        <f t="shared" si="58"/>
        <v>0</v>
      </c>
      <c r="P847" s="559"/>
      <c r="Q847" s="562">
        <f t="shared" si="59"/>
        <v>0</v>
      </c>
    </row>
    <row r="848" spans="1:17" s="563" customFormat="1" ht="20.25" customHeight="1" x14ac:dyDescent="0.2">
      <c r="A848" s="619" t="str">
        <f>'FN_priloga 1'!$B$1</f>
        <v>EKONOMSKA ŠOLA MURSKA SOBOTA, NORŠINSKA ULICA 13, 9000 MURSKA SOBOTA</v>
      </c>
      <c r="B848" s="616"/>
      <c r="C848" s="613"/>
      <c r="D848" s="559"/>
      <c r="E848" s="560"/>
      <c r="F848" s="559"/>
      <c r="G848" s="559"/>
      <c r="H848" s="559"/>
      <c r="I848" s="559"/>
      <c r="J848" s="559"/>
      <c r="K848" s="561">
        <f t="shared" si="56"/>
        <v>0</v>
      </c>
      <c r="L848" s="559"/>
      <c r="M848" s="559"/>
      <c r="N848" s="561">
        <f t="shared" si="57"/>
        <v>0</v>
      </c>
      <c r="O848" s="561">
        <f t="shared" si="58"/>
        <v>0</v>
      </c>
      <c r="P848" s="559"/>
      <c r="Q848" s="562">
        <f t="shared" si="59"/>
        <v>0</v>
      </c>
    </row>
    <row r="849" spans="1:17" s="563" customFormat="1" ht="20.25" customHeight="1" x14ac:dyDescent="0.2">
      <c r="A849" s="619" t="str">
        <f>'FN_priloga 1'!$B$1</f>
        <v>EKONOMSKA ŠOLA MURSKA SOBOTA, NORŠINSKA ULICA 13, 9000 MURSKA SOBOTA</v>
      </c>
      <c r="B849" s="616"/>
      <c r="C849" s="613"/>
      <c r="D849" s="559"/>
      <c r="E849" s="560"/>
      <c r="F849" s="559"/>
      <c r="G849" s="559"/>
      <c r="H849" s="559"/>
      <c r="I849" s="559"/>
      <c r="J849" s="559"/>
      <c r="K849" s="561">
        <f t="shared" si="56"/>
        <v>0</v>
      </c>
      <c r="L849" s="559"/>
      <c r="M849" s="559"/>
      <c r="N849" s="561">
        <f t="shared" si="57"/>
        <v>0</v>
      </c>
      <c r="O849" s="561">
        <f t="shared" si="58"/>
        <v>0</v>
      </c>
      <c r="P849" s="559"/>
      <c r="Q849" s="562">
        <f t="shared" si="59"/>
        <v>0</v>
      </c>
    </row>
    <row r="850" spans="1:17" s="563" customFormat="1" ht="20.25" customHeight="1" x14ac:dyDescent="0.2">
      <c r="A850" s="619" t="str">
        <f>'FN_priloga 1'!$B$1</f>
        <v>EKONOMSKA ŠOLA MURSKA SOBOTA, NORŠINSKA ULICA 13, 9000 MURSKA SOBOTA</v>
      </c>
      <c r="B850" s="616"/>
      <c r="C850" s="613"/>
      <c r="D850" s="559"/>
      <c r="E850" s="560"/>
      <c r="F850" s="559"/>
      <c r="G850" s="559"/>
      <c r="H850" s="559"/>
      <c r="I850" s="559"/>
      <c r="J850" s="559"/>
      <c r="K850" s="561">
        <f t="shared" si="56"/>
        <v>0</v>
      </c>
      <c r="L850" s="559"/>
      <c r="M850" s="559"/>
      <c r="N850" s="561">
        <f t="shared" si="57"/>
        <v>0</v>
      </c>
      <c r="O850" s="561">
        <f t="shared" si="58"/>
        <v>0</v>
      </c>
      <c r="P850" s="559"/>
      <c r="Q850" s="562">
        <f t="shared" si="59"/>
        <v>0</v>
      </c>
    </row>
    <row r="851" spans="1:17" s="563" customFormat="1" ht="20.25" customHeight="1" x14ac:dyDescent="0.2">
      <c r="A851" s="619" t="str">
        <f>'FN_priloga 1'!$B$1</f>
        <v>EKONOMSKA ŠOLA MURSKA SOBOTA, NORŠINSKA ULICA 13, 9000 MURSKA SOBOTA</v>
      </c>
      <c r="B851" s="616"/>
      <c r="C851" s="613"/>
      <c r="D851" s="559"/>
      <c r="E851" s="560"/>
      <c r="F851" s="559"/>
      <c r="G851" s="559"/>
      <c r="H851" s="559"/>
      <c r="I851" s="559"/>
      <c r="J851" s="559"/>
      <c r="K851" s="561">
        <f t="shared" si="56"/>
        <v>0</v>
      </c>
      <c r="L851" s="559"/>
      <c r="M851" s="559"/>
      <c r="N851" s="561">
        <f t="shared" si="57"/>
        <v>0</v>
      </c>
      <c r="O851" s="561">
        <f t="shared" si="58"/>
        <v>0</v>
      </c>
      <c r="P851" s="559"/>
      <c r="Q851" s="562">
        <f t="shared" si="59"/>
        <v>0</v>
      </c>
    </row>
    <row r="852" spans="1:17" s="563" customFormat="1" ht="20.25" customHeight="1" x14ac:dyDescent="0.2">
      <c r="A852" s="619" t="str">
        <f>'FN_priloga 1'!$B$1</f>
        <v>EKONOMSKA ŠOLA MURSKA SOBOTA, NORŠINSKA ULICA 13, 9000 MURSKA SOBOTA</v>
      </c>
      <c r="B852" s="616"/>
      <c r="C852" s="613"/>
      <c r="D852" s="559"/>
      <c r="E852" s="560"/>
      <c r="F852" s="559"/>
      <c r="G852" s="559"/>
      <c r="H852" s="559"/>
      <c r="I852" s="559"/>
      <c r="J852" s="559"/>
      <c r="K852" s="561">
        <f t="shared" si="56"/>
        <v>0</v>
      </c>
      <c r="L852" s="559"/>
      <c r="M852" s="559"/>
      <c r="N852" s="561">
        <f t="shared" si="57"/>
        <v>0</v>
      </c>
      <c r="O852" s="561">
        <f t="shared" si="58"/>
        <v>0</v>
      </c>
      <c r="P852" s="559"/>
      <c r="Q852" s="562">
        <f t="shared" si="59"/>
        <v>0</v>
      </c>
    </row>
    <row r="853" spans="1:17" s="563" customFormat="1" ht="20.25" customHeight="1" x14ac:dyDescent="0.2">
      <c r="A853" s="619" t="str">
        <f>'FN_priloga 1'!$B$1</f>
        <v>EKONOMSKA ŠOLA MURSKA SOBOTA, NORŠINSKA ULICA 13, 9000 MURSKA SOBOTA</v>
      </c>
      <c r="B853" s="616"/>
      <c r="C853" s="613"/>
      <c r="D853" s="559"/>
      <c r="E853" s="560"/>
      <c r="F853" s="559"/>
      <c r="G853" s="559"/>
      <c r="H853" s="559"/>
      <c r="I853" s="559"/>
      <c r="J853" s="559"/>
      <c r="K853" s="561">
        <f t="shared" si="56"/>
        <v>0</v>
      </c>
      <c r="L853" s="559"/>
      <c r="M853" s="559"/>
      <c r="N853" s="561">
        <f t="shared" si="57"/>
        <v>0</v>
      </c>
      <c r="O853" s="561">
        <f t="shared" si="58"/>
        <v>0</v>
      </c>
      <c r="P853" s="559"/>
      <c r="Q853" s="562">
        <f t="shared" si="59"/>
        <v>0</v>
      </c>
    </row>
    <row r="854" spans="1:17" s="563" customFormat="1" ht="20.25" customHeight="1" x14ac:dyDescent="0.2">
      <c r="A854" s="619" t="str">
        <f>'FN_priloga 1'!$B$1</f>
        <v>EKONOMSKA ŠOLA MURSKA SOBOTA, NORŠINSKA ULICA 13, 9000 MURSKA SOBOTA</v>
      </c>
      <c r="B854" s="616"/>
      <c r="C854" s="613"/>
      <c r="D854" s="559"/>
      <c r="E854" s="560"/>
      <c r="F854" s="559"/>
      <c r="G854" s="559"/>
      <c r="H854" s="559"/>
      <c r="I854" s="559"/>
      <c r="J854" s="559"/>
      <c r="K854" s="561">
        <f t="shared" si="56"/>
        <v>0</v>
      </c>
      <c r="L854" s="559"/>
      <c r="M854" s="559"/>
      <c r="N854" s="561">
        <f t="shared" si="57"/>
        <v>0</v>
      </c>
      <c r="O854" s="561">
        <f t="shared" si="58"/>
        <v>0</v>
      </c>
      <c r="P854" s="559"/>
      <c r="Q854" s="562">
        <f t="shared" si="59"/>
        <v>0</v>
      </c>
    </row>
    <row r="855" spans="1:17" s="563" customFormat="1" ht="20.25" customHeight="1" x14ac:dyDescent="0.2">
      <c r="A855" s="619" t="str">
        <f>'FN_priloga 1'!$B$1</f>
        <v>EKONOMSKA ŠOLA MURSKA SOBOTA, NORŠINSKA ULICA 13, 9000 MURSKA SOBOTA</v>
      </c>
      <c r="B855" s="616"/>
      <c r="C855" s="613"/>
      <c r="D855" s="559"/>
      <c r="E855" s="560"/>
      <c r="F855" s="559"/>
      <c r="G855" s="559"/>
      <c r="H855" s="559"/>
      <c r="I855" s="559"/>
      <c r="J855" s="559"/>
      <c r="K855" s="561">
        <f t="shared" si="56"/>
        <v>0</v>
      </c>
      <c r="L855" s="559"/>
      <c r="M855" s="559"/>
      <c r="N855" s="561">
        <f t="shared" si="57"/>
        <v>0</v>
      </c>
      <c r="O855" s="561">
        <f t="shared" si="58"/>
        <v>0</v>
      </c>
      <c r="P855" s="559"/>
      <c r="Q855" s="562">
        <f t="shared" si="59"/>
        <v>0</v>
      </c>
    </row>
    <row r="856" spans="1:17" s="563" customFormat="1" ht="20.25" customHeight="1" x14ac:dyDescent="0.2">
      <c r="A856" s="619" t="str">
        <f>'FN_priloga 1'!$B$1</f>
        <v>EKONOMSKA ŠOLA MURSKA SOBOTA, NORŠINSKA ULICA 13, 9000 MURSKA SOBOTA</v>
      </c>
      <c r="B856" s="616"/>
      <c r="C856" s="613"/>
      <c r="D856" s="559"/>
      <c r="E856" s="560"/>
      <c r="F856" s="559"/>
      <c r="G856" s="559"/>
      <c r="H856" s="559"/>
      <c r="I856" s="559"/>
      <c r="J856" s="559"/>
      <c r="K856" s="561">
        <f t="shared" si="56"/>
        <v>0</v>
      </c>
      <c r="L856" s="559"/>
      <c r="M856" s="559"/>
      <c r="N856" s="561">
        <f t="shared" si="57"/>
        <v>0</v>
      </c>
      <c r="O856" s="561">
        <f t="shared" si="58"/>
        <v>0</v>
      </c>
      <c r="P856" s="559"/>
      <c r="Q856" s="562">
        <f t="shared" si="59"/>
        <v>0</v>
      </c>
    </row>
    <row r="857" spans="1:17" s="563" customFormat="1" ht="20.25" customHeight="1" x14ac:dyDescent="0.2">
      <c r="A857" s="619" t="str">
        <f>'FN_priloga 1'!$B$1</f>
        <v>EKONOMSKA ŠOLA MURSKA SOBOTA, NORŠINSKA ULICA 13, 9000 MURSKA SOBOTA</v>
      </c>
      <c r="B857" s="616"/>
      <c r="C857" s="613"/>
      <c r="D857" s="559"/>
      <c r="E857" s="560"/>
      <c r="F857" s="559"/>
      <c r="G857" s="559"/>
      <c r="H857" s="559"/>
      <c r="I857" s="559"/>
      <c r="J857" s="559"/>
      <c r="K857" s="561">
        <f t="shared" si="56"/>
        <v>0</v>
      </c>
      <c r="L857" s="559"/>
      <c r="M857" s="559"/>
      <c r="N857" s="561">
        <f t="shared" si="57"/>
        <v>0</v>
      </c>
      <c r="O857" s="561">
        <f t="shared" si="58"/>
        <v>0</v>
      </c>
      <c r="P857" s="559"/>
      <c r="Q857" s="562">
        <f t="shared" si="59"/>
        <v>0</v>
      </c>
    </row>
    <row r="858" spans="1:17" s="563" customFormat="1" ht="20.25" customHeight="1" x14ac:dyDescent="0.2">
      <c r="A858" s="619" t="str">
        <f>'FN_priloga 1'!$B$1</f>
        <v>EKONOMSKA ŠOLA MURSKA SOBOTA, NORŠINSKA ULICA 13, 9000 MURSKA SOBOTA</v>
      </c>
      <c r="B858" s="616"/>
      <c r="C858" s="613"/>
      <c r="D858" s="559"/>
      <c r="E858" s="560"/>
      <c r="F858" s="559"/>
      <c r="G858" s="559"/>
      <c r="H858" s="559"/>
      <c r="I858" s="559"/>
      <c r="J858" s="559"/>
      <c r="K858" s="561">
        <f t="shared" si="56"/>
        <v>0</v>
      </c>
      <c r="L858" s="559"/>
      <c r="M858" s="559"/>
      <c r="N858" s="561">
        <f t="shared" si="57"/>
        <v>0</v>
      </c>
      <c r="O858" s="561">
        <f t="shared" si="58"/>
        <v>0</v>
      </c>
      <c r="P858" s="559"/>
      <c r="Q858" s="562">
        <f t="shared" si="59"/>
        <v>0</v>
      </c>
    </row>
    <row r="859" spans="1:17" s="563" customFormat="1" ht="20.25" customHeight="1" x14ac:dyDescent="0.2">
      <c r="A859" s="619" t="str">
        <f>'FN_priloga 1'!$B$1</f>
        <v>EKONOMSKA ŠOLA MURSKA SOBOTA, NORŠINSKA ULICA 13, 9000 MURSKA SOBOTA</v>
      </c>
      <c r="B859" s="616"/>
      <c r="C859" s="613"/>
      <c r="D859" s="559"/>
      <c r="E859" s="560"/>
      <c r="F859" s="559"/>
      <c r="G859" s="559"/>
      <c r="H859" s="559"/>
      <c r="I859" s="559"/>
      <c r="J859" s="559"/>
      <c r="K859" s="561">
        <f t="shared" si="56"/>
        <v>0</v>
      </c>
      <c r="L859" s="559"/>
      <c r="M859" s="559"/>
      <c r="N859" s="561">
        <f t="shared" si="57"/>
        <v>0</v>
      </c>
      <c r="O859" s="561">
        <f t="shared" si="58"/>
        <v>0</v>
      </c>
      <c r="P859" s="559"/>
      <c r="Q859" s="562">
        <f t="shared" si="59"/>
        <v>0</v>
      </c>
    </row>
    <row r="860" spans="1:17" s="563" customFormat="1" ht="20.25" customHeight="1" x14ac:dyDescent="0.2">
      <c r="A860" s="619" t="str">
        <f>'FN_priloga 1'!$B$1</f>
        <v>EKONOMSKA ŠOLA MURSKA SOBOTA, NORŠINSKA ULICA 13, 9000 MURSKA SOBOTA</v>
      </c>
      <c r="B860" s="616"/>
      <c r="C860" s="613"/>
      <c r="D860" s="559"/>
      <c r="E860" s="560"/>
      <c r="F860" s="559"/>
      <c r="G860" s="559"/>
      <c r="H860" s="559"/>
      <c r="I860" s="559"/>
      <c r="J860" s="559"/>
      <c r="K860" s="561">
        <f t="shared" si="56"/>
        <v>0</v>
      </c>
      <c r="L860" s="559"/>
      <c r="M860" s="559"/>
      <c r="N860" s="561">
        <f t="shared" si="57"/>
        <v>0</v>
      </c>
      <c r="O860" s="561">
        <f t="shared" si="58"/>
        <v>0</v>
      </c>
      <c r="P860" s="559"/>
      <c r="Q860" s="562">
        <f t="shared" si="59"/>
        <v>0</v>
      </c>
    </row>
    <row r="861" spans="1:17" s="563" customFormat="1" ht="20.25" customHeight="1" x14ac:dyDescent="0.2">
      <c r="A861" s="619" t="str">
        <f>'FN_priloga 1'!$B$1</f>
        <v>EKONOMSKA ŠOLA MURSKA SOBOTA, NORŠINSKA ULICA 13, 9000 MURSKA SOBOTA</v>
      </c>
      <c r="B861" s="616"/>
      <c r="C861" s="613"/>
      <c r="D861" s="559"/>
      <c r="E861" s="560"/>
      <c r="F861" s="559"/>
      <c r="G861" s="559"/>
      <c r="H861" s="559"/>
      <c r="I861" s="559"/>
      <c r="J861" s="559"/>
      <c r="K861" s="561">
        <f t="shared" si="56"/>
        <v>0</v>
      </c>
      <c r="L861" s="559"/>
      <c r="M861" s="559"/>
      <c r="N861" s="561">
        <f t="shared" si="57"/>
        <v>0</v>
      </c>
      <c r="O861" s="561">
        <f t="shared" si="58"/>
        <v>0</v>
      </c>
      <c r="P861" s="559"/>
      <c r="Q861" s="562">
        <f t="shared" si="59"/>
        <v>0</v>
      </c>
    </row>
    <row r="862" spans="1:17" s="563" customFormat="1" ht="20.25" customHeight="1" x14ac:dyDescent="0.2">
      <c r="A862" s="619" t="str">
        <f>'FN_priloga 1'!$B$1</f>
        <v>EKONOMSKA ŠOLA MURSKA SOBOTA, NORŠINSKA ULICA 13, 9000 MURSKA SOBOTA</v>
      </c>
      <c r="B862" s="616"/>
      <c r="C862" s="613"/>
      <c r="D862" s="559"/>
      <c r="E862" s="560"/>
      <c r="F862" s="559"/>
      <c r="G862" s="559"/>
      <c r="H862" s="559"/>
      <c r="I862" s="559"/>
      <c r="J862" s="559"/>
      <c r="K862" s="561">
        <f t="shared" si="56"/>
        <v>0</v>
      </c>
      <c r="L862" s="559"/>
      <c r="M862" s="559"/>
      <c r="N862" s="561">
        <f t="shared" si="57"/>
        <v>0</v>
      </c>
      <c r="O862" s="561">
        <f t="shared" si="58"/>
        <v>0</v>
      </c>
      <c r="P862" s="559"/>
      <c r="Q862" s="562">
        <f t="shared" si="59"/>
        <v>0</v>
      </c>
    </row>
    <row r="863" spans="1:17" s="563" customFormat="1" ht="20.25" customHeight="1" x14ac:dyDescent="0.2">
      <c r="A863" s="619" t="str">
        <f>'FN_priloga 1'!$B$1</f>
        <v>EKONOMSKA ŠOLA MURSKA SOBOTA, NORŠINSKA ULICA 13, 9000 MURSKA SOBOTA</v>
      </c>
      <c r="B863" s="616"/>
      <c r="C863" s="613"/>
      <c r="D863" s="559"/>
      <c r="E863" s="560"/>
      <c r="F863" s="559"/>
      <c r="G863" s="559"/>
      <c r="H863" s="559"/>
      <c r="I863" s="559"/>
      <c r="J863" s="559"/>
      <c r="K863" s="561">
        <f t="shared" si="56"/>
        <v>0</v>
      </c>
      <c r="L863" s="559"/>
      <c r="M863" s="559"/>
      <c r="N863" s="561">
        <f t="shared" si="57"/>
        <v>0</v>
      </c>
      <c r="O863" s="561">
        <f t="shared" si="58"/>
        <v>0</v>
      </c>
      <c r="P863" s="559"/>
      <c r="Q863" s="562">
        <f t="shared" si="59"/>
        <v>0</v>
      </c>
    </row>
    <row r="864" spans="1:17" s="563" customFormat="1" ht="20.25" customHeight="1" x14ac:dyDescent="0.2">
      <c r="A864" s="619" t="str">
        <f>'FN_priloga 1'!$B$1</f>
        <v>EKONOMSKA ŠOLA MURSKA SOBOTA, NORŠINSKA ULICA 13, 9000 MURSKA SOBOTA</v>
      </c>
      <c r="B864" s="616"/>
      <c r="C864" s="613"/>
      <c r="D864" s="559"/>
      <c r="E864" s="560"/>
      <c r="F864" s="559"/>
      <c r="G864" s="559"/>
      <c r="H864" s="559"/>
      <c r="I864" s="559"/>
      <c r="J864" s="559"/>
      <c r="K864" s="561">
        <f t="shared" si="56"/>
        <v>0</v>
      </c>
      <c r="L864" s="559"/>
      <c r="M864" s="559"/>
      <c r="N864" s="561">
        <f t="shared" si="57"/>
        <v>0</v>
      </c>
      <c r="O864" s="561">
        <f t="shared" si="58"/>
        <v>0</v>
      </c>
      <c r="P864" s="559"/>
      <c r="Q864" s="562">
        <f t="shared" si="59"/>
        <v>0</v>
      </c>
    </row>
    <row r="865" spans="1:17" s="563" customFormat="1" ht="20.25" customHeight="1" x14ac:dyDescent="0.2">
      <c r="A865" s="619" t="str">
        <f>'FN_priloga 1'!$B$1</f>
        <v>EKONOMSKA ŠOLA MURSKA SOBOTA, NORŠINSKA ULICA 13, 9000 MURSKA SOBOTA</v>
      </c>
      <c r="B865" s="616"/>
      <c r="C865" s="613"/>
      <c r="D865" s="559"/>
      <c r="E865" s="560"/>
      <c r="F865" s="559"/>
      <c r="G865" s="559"/>
      <c r="H865" s="559"/>
      <c r="I865" s="559"/>
      <c r="J865" s="559"/>
      <c r="K865" s="561">
        <f t="shared" si="56"/>
        <v>0</v>
      </c>
      <c r="L865" s="559"/>
      <c r="M865" s="559"/>
      <c r="N865" s="561">
        <f t="shared" si="57"/>
        <v>0</v>
      </c>
      <c r="O865" s="561">
        <f t="shared" si="58"/>
        <v>0</v>
      </c>
      <c r="P865" s="559"/>
      <c r="Q865" s="562">
        <f t="shared" si="59"/>
        <v>0</v>
      </c>
    </row>
    <row r="866" spans="1:17" s="563" customFormat="1" ht="20.25" customHeight="1" x14ac:dyDescent="0.2">
      <c r="A866" s="619" t="str">
        <f>'FN_priloga 1'!$B$1</f>
        <v>EKONOMSKA ŠOLA MURSKA SOBOTA, NORŠINSKA ULICA 13, 9000 MURSKA SOBOTA</v>
      </c>
      <c r="B866" s="616"/>
      <c r="C866" s="613"/>
      <c r="D866" s="559"/>
      <c r="E866" s="560"/>
      <c r="F866" s="559"/>
      <c r="G866" s="559"/>
      <c r="H866" s="559"/>
      <c r="I866" s="559"/>
      <c r="J866" s="559"/>
      <c r="K866" s="561">
        <f t="shared" si="56"/>
        <v>0</v>
      </c>
      <c r="L866" s="559"/>
      <c r="M866" s="559"/>
      <c r="N866" s="561">
        <f t="shared" si="57"/>
        <v>0</v>
      </c>
      <c r="O866" s="561">
        <f t="shared" si="58"/>
        <v>0</v>
      </c>
      <c r="P866" s="559"/>
      <c r="Q866" s="562">
        <f t="shared" si="59"/>
        <v>0</v>
      </c>
    </row>
    <row r="867" spans="1:17" s="563" customFormat="1" ht="20.25" customHeight="1" x14ac:dyDescent="0.2">
      <c r="A867" s="619" t="str">
        <f>'FN_priloga 1'!$B$1</f>
        <v>EKONOMSKA ŠOLA MURSKA SOBOTA, NORŠINSKA ULICA 13, 9000 MURSKA SOBOTA</v>
      </c>
      <c r="B867" s="616"/>
      <c r="C867" s="613"/>
      <c r="D867" s="559"/>
      <c r="E867" s="560"/>
      <c r="F867" s="559"/>
      <c r="G867" s="559"/>
      <c r="H867" s="559"/>
      <c r="I867" s="559"/>
      <c r="J867" s="559"/>
      <c r="K867" s="561">
        <f t="shared" si="56"/>
        <v>0</v>
      </c>
      <c r="L867" s="559"/>
      <c r="M867" s="559"/>
      <c r="N867" s="561">
        <f t="shared" si="57"/>
        <v>0</v>
      </c>
      <c r="O867" s="561">
        <f t="shared" si="58"/>
        <v>0</v>
      </c>
      <c r="P867" s="559"/>
      <c r="Q867" s="562">
        <f t="shared" si="59"/>
        <v>0</v>
      </c>
    </row>
    <row r="868" spans="1:17" s="563" customFormat="1" ht="20.25" customHeight="1" x14ac:dyDescent="0.2">
      <c r="A868" s="619" t="str">
        <f>'FN_priloga 1'!$B$1</f>
        <v>EKONOMSKA ŠOLA MURSKA SOBOTA, NORŠINSKA ULICA 13, 9000 MURSKA SOBOTA</v>
      </c>
      <c r="B868" s="616"/>
      <c r="C868" s="613"/>
      <c r="D868" s="559"/>
      <c r="E868" s="560"/>
      <c r="F868" s="559"/>
      <c r="G868" s="559"/>
      <c r="H868" s="559"/>
      <c r="I868" s="559"/>
      <c r="J868" s="559"/>
      <c r="K868" s="561">
        <f t="shared" si="56"/>
        <v>0</v>
      </c>
      <c r="L868" s="559"/>
      <c r="M868" s="559"/>
      <c r="N868" s="561">
        <f t="shared" si="57"/>
        <v>0</v>
      </c>
      <c r="O868" s="561">
        <f t="shared" si="58"/>
        <v>0</v>
      </c>
      <c r="P868" s="559"/>
      <c r="Q868" s="562">
        <f t="shared" si="59"/>
        <v>0</v>
      </c>
    </row>
    <row r="869" spans="1:17" s="563" customFormat="1" ht="20.25" customHeight="1" x14ac:dyDescent="0.2">
      <c r="A869" s="619" t="str">
        <f>'FN_priloga 1'!$B$1</f>
        <v>EKONOMSKA ŠOLA MURSKA SOBOTA, NORŠINSKA ULICA 13, 9000 MURSKA SOBOTA</v>
      </c>
      <c r="B869" s="616"/>
      <c r="C869" s="613"/>
      <c r="D869" s="559"/>
      <c r="E869" s="560"/>
      <c r="F869" s="559"/>
      <c r="G869" s="559"/>
      <c r="H869" s="559"/>
      <c r="I869" s="559"/>
      <c r="J869" s="559"/>
      <c r="K869" s="561">
        <f t="shared" si="56"/>
        <v>0</v>
      </c>
      <c r="L869" s="559"/>
      <c r="M869" s="559"/>
      <c r="N869" s="561">
        <f t="shared" si="57"/>
        <v>0</v>
      </c>
      <c r="O869" s="561">
        <f t="shared" si="58"/>
        <v>0</v>
      </c>
      <c r="P869" s="559"/>
      <c r="Q869" s="562">
        <f t="shared" si="59"/>
        <v>0</v>
      </c>
    </row>
    <row r="870" spans="1:17" s="563" customFormat="1" ht="20.25" customHeight="1" x14ac:dyDescent="0.2">
      <c r="A870" s="619" t="str">
        <f>'FN_priloga 1'!$B$1</f>
        <v>EKONOMSKA ŠOLA MURSKA SOBOTA, NORŠINSKA ULICA 13, 9000 MURSKA SOBOTA</v>
      </c>
      <c r="B870" s="616"/>
      <c r="C870" s="613"/>
      <c r="D870" s="559"/>
      <c r="E870" s="560"/>
      <c r="F870" s="559"/>
      <c r="G870" s="559"/>
      <c r="H870" s="559"/>
      <c r="I870" s="559"/>
      <c r="J870" s="559"/>
      <c r="K870" s="561">
        <f t="shared" si="56"/>
        <v>0</v>
      </c>
      <c r="L870" s="559"/>
      <c r="M870" s="559"/>
      <c r="N870" s="561">
        <f t="shared" si="57"/>
        <v>0</v>
      </c>
      <c r="O870" s="561">
        <f t="shared" si="58"/>
        <v>0</v>
      </c>
      <c r="P870" s="559"/>
      <c r="Q870" s="562">
        <f t="shared" si="59"/>
        <v>0</v>
      </c>
    </row>
    <row r="871" spans="1:17" s="563" customFormat="1" ht="20.25" customHeight="1" x14ac:dyDescent="0.2">
      <c r="A871" s="619" t="str">
        <f>'FN_priloga 1'!$B$1</f>
        <v>EKONOMSKA ŠOLA MURSKA SOBOTA, NORŠINSKA ULICA 13, 9000 MURSKA SOBOTA</v>
      </c>
      <c r="B871" s="616"/>
      <c r="C871" s="613"/>
      <c r="D871" s="559"/>
      <c r="E871" s="560"/>
      <c r="F871" s="559"/>
      <c r="G871" s="559"/>
      <c r="H871" s="559"/>
      <c r="I871" s="559"/>
      <c r="J871" s="559"/>
      <c r="K871" s="561">
        <f t="shared" si="56"/>
        <v>0</v>
      </c>
      <c r="L871" s="559"/>
      <c r="M871" s="559"/>
      <c r="N871" s="561">
        <f t="shared" si="57"/>
        <v>0</v>
      </c>
      <c r="O871" s="561">
        <f t="shared" si="58"/>
        <v>0</v>
      </c>
      <c r="P871" s="559"/>
      <c r="Q871" s="562">
        <f t="shared" si="59"/>
        <v>0</v>
      </c>
    </row>
    <row r="872" spans="1:17" s="563" customFormat="1" ht="20.25" customHeight="1" x14ac:dyDescent="0.2">
      <c r="A872" s="619" t="str">
        <f>'FN_priloga 1'!$B$1</f>
        <v>EKONOMSKA ŠOLA MURSKA SOBOTA, NORŠINSKA ULICA 13, 9000 MURSKA SOBOTA</v>
      </c>
      <c r="B872" s="616"/>
      <c r="C872" s="613"/>
      <c r="D872" s="559"/>
      <c r="E872" s="560"/>
      <c r="F872" s="559"/>
      <c r="G872" s="559"/>
      <c r="H872" s="559"/>
      <c r="I872" s="559"/>
      <c r="J872" s="559"/>
      <c r="K872" s="561">
        <f t="shared" si="56"/>
        <v>0</v>
      </c>
      <c r="L872" s="559"/>
      <c r="M872" s="559"/>
      <c r="N872" s="561">
        <f t="shared" si="57"/>
        <v>0</v>
      </c>
      <c r="O872" s="561">
        <f t="shared" si="58"/>
        <v>0</v>
      </c>
      <c r="P872" s="559"/>
      <c r="Q872" s="562">
        <f t="shared" si="59"/>
        <v>0</v>
      </c>
    </row>
    <row r="873" spans="1:17" s="563" customFormat="1" ht="20.25" customHeight="1" x14ac:dyDescent="0.2">
      <c r="A873" s="619" t="str">
        <f>'FN_priloga 1'!$B$1</f>
        <v>EKONOMSKA ŠOLA MURSKA SOBOTA, NORŠINSKA ULICA 13, 9000 MURSKA SOBOTA</v>
      </c>
      <c r="B873" s="616"/>
      <c r="C873" s="613"/>
      <c r="D873" s="559"/>
      <c r="E873" s="560"/>
      <c r="F873" s="559"/>
      <c r="G873" s="559"/>
      <c r="H873" s="559"/>
      <c r="I873" s="559"/>
      <c r="J873" s="559"/>
      <c r="K873" s="561">
        <f t="shared" si="56"/>
        <v>0</v>
      </c>
      <c r="L873" s="559"/>
      <c r="M873" s="559"/>
      <c r="N873" s="561">
        <f t="shared" si="57"/>
        <v>0</v>
      </c>
      <c r="O873" s="561">
        <f t="shared" si="58"/>
        <v>0</v>
      </c>
      <c r="P873" s="559"/>
      <c r="Q873" s="562">
        <f t="shared" si="59"/>
        <v>0</v>
      </c>
    </row>
    <row r="874" spans="1:17" s="563" customFormat="1" ht="20.25" customHeight="1" x14ac:dyDescent="0.2">
      <c r="A874" s="619" t="str">
        <f>'FN_priloga 1'!$B$1</f>
        <v>EKONOMSKA ŠOLA MURSKA SOBOTA, NORŠINSKA ULICA 13, 9000 MURSKA SOBOTA</v>
      </c>
      <c r="B874" s="616"/>
      <c r="C874" s="613"/>
      <c r="D874" s="559"/>
      <c r="E874" s="560"/>
      <c r="F874" s="559"/>
      <c r="G874" s="559"/>
      <c r="H874" s="559"/>
      <c r="I874" s="559"/>
      <c r="J874" s="559"/>
      <c r="K874" s="561">
        <f t="shared" si="56"/>
        <v>0</v>
      </c>
      <c r="L874" s="559"/>
      <c r="M874" s="559"/>
      <c r="N874" s="561">
        <f t="shared" si="57"/>
        <v>0</v>
      </c>
      <c r="O874" s="561">
        <f t="shared" si="58"/>
        <v>0</v>
      </c>
      <c r="P874" s="559"/>
      <c r="Q874" s="562">
        <f t="shared" si="59"/>
        <v>0</v>
      </c>
    </row>
    <row r="875" spans="1:17" s="563" customFormat="1" ht="20.25" customHeight="1" x14ac:dyDescent="0.2">
      <c r="A875" s="619" t="str">
        <f>'FN_priloga 1'!$B$1</f>
        <v>EKONOMSKA ŠOLA MURSKA SOBOTA, NORŠINSKA ULICA 13, 9000 MURSKA SOBOTA</v>
      </c>
      <c r="B875" s="616"/>
      <c r="C875" s="613"/>
      <c r="D875" s="559"/>
      <c r="E875" s="560"/>
      <c r="F875" s="559"/>
      <c r="G875" s="559"/>
      <c r="H875" s="559"/>
      <c r="I875" s="559"/>
      <c r="J875" s="559"/>
      <c r="K875" s="561">
        <f t="shared" si="56"/>
        <v>0</v>
      </c>
      <c r="L875" s="559"/>
      <c r="M875" s="559"/>
      <c r="N875" s="561">
        <f t="shared" si="57"/>
        <v>0</v>
      </c>
      <c r="O875" s="561">
        <f t="shared" si="58"/>
        <v>0</v>
      </c>
      <c r="P875" s="559"/>
      <c r="Q875" s="562">
        <f t="shared" si="59"/>
        <v>0</v>
      </c>
    </row>
    <row r="876" spans="1:17" s="563" customFormat="1" ht="20.25" customHeight="1" x14ac:dyDescent="0.2">
      <c r="A876" s="619" t="str">
        <f>'FN_priloga 1'!$B$1</f>
        <v>EKONOMSKA ŠOLA MURSKA SOBOTA, NORŠINSKA ULICA 13, 9000 MURSKA SOBOTA</v>
      </c>
      <c r="B876" s="616"/>
      <c r="C876" s="613"/>
      <c r="D876" s="559"/>
      <c r="E876" s="560"/>
      <c r="F876" s="559"/>
      <c r="G876" s="559"/>
      <c r="H876" s="559"/>
      <c r="I876" s="559"/>
      <c r="J876" s="559"/>
      <c r="K876" s="561">
        <f t="shared" si="56"/>
        <v>0</v>
      </c>
      <c r="L876" s="559"/>
      <c r="M876" s="559"/>
      <c r="N876" s="561">
        <f t="shared" si="57"/>
        <v>0</v>
      </c>
      <c r="O876" s="561">
        <f t="shared" si="58"/>
        <v>0</v>
      </c>
      <c r="P876" s="559"/>
      <c r="Q876" s="562">
        <f t="shared" si="59"/>
        <v>0</v>
      </c>
    </row>
    <row r="877" spans="1:17" s="563" customFormat="1" ht="20.25" customHeight="1" x14ac:dyDescent="0.2">
      <c r="A877" s="619" t="str">
        <f>'FN_priloga 1'!$B$1</f>
        <v>EKONOMSKA ŠOLA MURSKA SOBOTA, NORŠINSKA ULICA 13, 9000 MURSKA SOBOTA</v>
      </c>
      <c r="B877" s="616"/>
      <c r="C877" s="613"/>
      <c r="D877" s="559"/>
      <c r="E877" s="560"/>
      <c r="F877" s="559"/>
      <c r="G877" s="559"/>
      <c r="H877" s="559"/>
      <c r="I877" s="559"/>
      <c r="J877" s="559"/>
      <c r="K877" s="561">
        <f t="shared" si="56"/>
        <v>0</v>
      </c>
      <c r="L877" s="559"/>
      <c r="M877" s="559"/>
      <c r="N877" s="561">
        <f t="shared" si="57"/>
        <v>0</v>
      </c>
      <c r="O877" s="561">
        <f t="shared" si="58"/>
        <v>0</v>
      </c>
      <c r="P877" s="559"/>
      <c r="Q877" s="562">
        <f t="shared" si="59"/>
        <v>0</v>
      </c>
    </row>
    <row r="878" spans="1:17" s="563" customFormat="1" ht="20.25" customHeight="1" x14ac:dyDescent="0.2">
      <c r="A878" s="619" t="str">
        <f>'FN_priloga 1'!$B$1</f>
        <v>EKONOMSKA ŠOLA MURSKA SOBOTA, NORŠINSKA ULICA 13, 9000 MURSKA SOBOTA</v>
      </c>
      <c r="B878" s="616"/>
      <c r="C878" s="613"/>
      <c r="D878" s="559"/>
      <c r="E878" s="560"/>
      <c r="F878" s="559"/>
      <c r="G878" s="559"/>
      <c r="H878" s="559"/>
      <c r="I878" s="559"/>
      <c r="J878" s="559"/>
      <c r="K878" s="561">
        <f t="shared" si="56"/>
        <v>0</v>
      </c>
      <c r="L878" s="559"/>
      <c r="M878" s="559"/>
      <c r="N878" s="561">
        <f t="shared" si="57"/>
        <v>0</v>
      </c>
      <c r="O878" s="561">
        <f t="shared" si="58"/>
        <v>0</v>
      </c>
      <c r="P878" s="559"/>
      <c r="Q878" s="562">
        <f t="shared" si="59"/>
        <v>0</v>
      </c>
    </row>
    <row r="879" spans="1:17" s="563" customFormat="1" ht="20.25" customHeight="1" x14ac:dyDescent="0.2">
      <c r="A879" s="619" t="str">
        <f>'FN_priloga 1'!$B$1</f>
        <v>EKONOMSKA ŠOLA MURSKA SOBOTA, NORŠINSKA ULICA 13, 9000 MURSKA SOBOTA</v>
      </c>
      <c r="B879" s="616"/>
      <c r="C879" s="613"/>
      <c r="D879" s="559"/>
      <c r="E879" s="560"/>
      <c r="F879" s="559"/>
      <c r="G879" s="559"/>
      <c r="H879" s="559"/>
      <c r="I879" s="559"/>
      <c r="J879" s="559"/>
      <c r="K879" s="561">
        <f t="shared" si="56"/>
        <v>0</v>
      </c>
      <c r="L879" s="559"/>
      <c r="M879" s="559"/>
      <c r="N879" s="561">
        <f t="shared" si="57"/>
        <v>0</v>
      </c>
      <c r="O879" s="561">
        <f t="shared" si="58"/>
        <v>0</v>
      </c>
      <c r="P879" s="559"/>
      <c r="Q879" s="562">
        <f t="shared" si="59"/>
        <v>0</v>
      </c>
    </row>
    <row r="880" spans="1:17" s="563" customFormat="1" ht="20.25" customHeight="1" x14ac:dyDescent="0.2">
      <c r="A880" s="619" t="str">
        <f>'FN_priloga 1'!$B$1</f>
        <v>EKONOMSKA ŠOLA MURSKA SOBOTA, NORŠINSKA ULICA 13, 9000 MURSKA SOBOTA</v>
      </c>
      <c r="B880" s="616"/>
      <c r="C880" s="613"/>
      <c r="D880" s="559"/>
      <c r="E880" s="560"/>
      <c r="F880" s="559"/>
      <c r="G880" s="559"/>
      <c r="H880" s="559"/>
      <c r="I880" s="559"/>
      <c r="J880" s="559"/>
      <c r="K880" s="561">
        <f t="shared" si="56"/>
        <v>0</v>
      </c>
      <c r="L880" s="559"/>
      <c r="M880" s="559"/>
      <c r="N880" s="561">
        <f t="shared" si="57"/>
        <v>0</v>
      </c>
      <c r="O880" s="561">
        <f t="shared" si="58"/>
        <v>0</v>
      </c>
      <c r="P880" s="559"/>
      <c r="Q880" s="562">
        <f t="shared" si="59"/>
        <v>0</v>
      </c>
    </row>
    <row r="881" spans="1:17" s="563" customFormat="1" ht="20.25" customHeight="1" x14ac:dyDescent="0.2">
      <c r="A881" s="619" t="str">
        <f>'FN_priloga 1'!$B$1</f>
        <v>EKONOMSKA ŠOLA MURSKA SOBOTA, NORŠINSKA ULICA 13, 9000 MURSKA SOBOTA</v>
      </c>
      <c r="B881" s="616"/>
      <c r="C881" s="613"/>
      <c r="D881" s="559"/>
      <c r="E881" s="560"/>
      <c r="F881" s="559"/>
      <c r="G881" s="559"/>
      <c r="H881" s="559"/>
      <c r="I881" s="559"/>
      <c r="J881" s="559"/>
      <c r="K881" s="561">
        <f t="shared" si="56"/>
        <v>0</v>
      </c>
      <c r="L881" s="559"/>
      <c r="M881" s="559"/>
      <c r="N881" s="561">
        <f t="shared" si="57"/>
        <v>0</v>
      </c>
      <c r="O881" s="561">
        <f t="shared" si="58"/>
        <v>0</v>
      </c>
      <c r="P881" s="559"/>
      <c r="Q881" s="562">
        <f t="shared" si="59"/>
        <v>0</v>
      </c>
    </row>
    <row r="882" spans="1:17" s="563" customFormat="1" ht="20.25" customHeight="1" x14ac:dyDescent="0.2">
      <c r="A882" s="619" t="str">
        <f>'FN_priloga 1'!$B$1</f>
        <v>EKONOMSKA ŠOLA MURSKA SOBOTA, NORŠINSKA ULICA 13, 9000 MURSKA SOBOTA</v>
      </c>
      <c r="B882" s="616"/>
      <c r="C882" s="613"/>
      <c r="D882" s="559"/>
      <c r="E882" s="560"/>
      <c r="F882" s="559"/>
      <c r="G882" s="559"/>
      <c r="H882" s="559"/>
      <c r="I882" s="559"/>
      <c r="J882" s="559"/>
      <c r="K882" s="561">
        <f t="shared" si="56"/>
        <v>0</v>
      </c>
      <c r="L882" s="559"/>
      <c r="M882" s="559"/>
      <c r="N882" s="561">
        <f t="shared" si="57"/>
        <v>0</v>
      </c>
      <c r="O882" s="561">
        <f t="shared" si="58"/>
        <v>0</v>
      </c>
      <c r="P882" s="559"/>
      <c r="Q882" s="562">
        <f t="shared" si="59"/>
        <v>0</v>
      </c>
    </row>
    <row r="883" spans="1:17" s="563" customFormat="1" ht="20.25" customHeight="1" x14ac:dyDescent="0.2">
      <c r="A883" s="619" t="str">
        <f>'FN_priloga 1'!$B$1</f>
        <v>EKONOMSKA ŠOLA MURSKA SOBOTA, NORŠINSKA ULICA 13, 9000 MURSKA SOBOTA</v>
      </c>
      <c r="B883" s="616"/>
      <c r="C883" s="613"/>
      <c r="D883" s="559"/>
      <c r="E883" s="560"/>
      <c r="F883" s="559"/>
      <c r="G883" s="559"/>
      <c r="H883" s="559"/>
      <c r="I883" s="559"/>
      <c r="J883" s="559"/>
      <c r="K883" s="561">
        <f t="shared" si="56"/>
        <v>0</v>
      </c>
      <c r="L883" s="559"/>
      <c r="M883" s="559"/>
      <c r="N883" s="561">
        <f t="shared" si="57"/>
        <v>0</v>
      </c>
      <c r="O883" s="561">
        <f t="shared" si="58"/>
        <v>0</v>
      </c>
      <c r="P883" s="559"/>
      <c r="Q883" s="562">
        <f t="shared" si="59"/>
        <v>0</v>
      </c>
    </row>
    <row r="884" spans="1:17" s="563" customFormat="1" ht="20.25" customHeight="1" x14ac:dyDescent="0.2">
      <c r="A884" s="619" t="str">
        <f>'FN_priloga 1'!$B$1</f>
        <v>EKONOMSKA ŠOLA MURSKA SOBOTA, NORŠINSKA ULICA 13, 9000 MURSKA SOBOTA</v>
      </c>
      <c r="B884" s="616"/>
      <c r="C884" s="613"/>
      <c r="D884" s="559"/>
      <c r="E884" s="560"/>
      <c r="F884" s="559"/>
      <c r="G884" s="559"/>
      <c r="H884" s="559"/>
      <c r="I884" s="559"/>
      <c r="J884" s="559"/>
      <c r="K884" s="561">
        <f t="shared" si="56"/>
        <v>0</v>
      </c>
      <c r="L884" s="559"/>
      <c r="M884" s="559"/>
      <c r="N884" s="561">
        <f t="shared" si="57"/>
        <v>0</v>
      </c>
      <c r="O884" s="561">
        <f t="shared" si="58"/>
        <v>0</v>
      </c>
      <c r="P884" s="559"/>
      <c r="Q884" s="562">
        <f t="shared" si="59"/>
        <v>0</v>
      </c>
    </row>
    <row r="885" spans="1:17" s="563" customFormat="1" ht="20.25" customHeight="1" x14ac:dyDescent="0.2">
      <c r="A885" s="619" t="str">
        <f>'FN_priloga 1'!$B$1</f>
        <v>EKONOMSKA ŠOLA MURSKA SOBOTA, NORŠINSKA ULICA 13, 9000 MURSKA SOBOTA</v>
      </c>
      <c r="B885" s="616"/>
      <c r="C885" s="613"/>
      <c r="D885" s="559"/>
      <c r="E885" s="560"/>
      <c r="F885" s="559"/>
      <c r="G885" s="559"/>
      <c r="H885" s="559"/>
      <c r="I885" s="559"/>
      <c r="J885" s="559"/>
      <c r="K885" s="561">
        <f t="shared" si="56"/>
        <v>0</v>
      </c>
      <c r="L885" s="559"/>
      <c r="M885" s="559"/>
      <c r="N885" s="561">
        <f t="shared" si="57"/>
        <v>0</v>
      </c>
      <c r="O885" s="561">
        <f t="shared" si="58"/>
        <v>0</v>
      </c>
      <c r="P885" s="559"/>
      <c r="Q885" s="562">
        <f t="shared" si="59"/>
        <v>0</v>
      </c>
    </row>
    <row r="886" spans="1:17" s="563" customFormat="1" ht="20.25" customHeight="1" x14ac:dyDescent="0.2">
      <c r="A886" s="619" t="str">
        <f>'FN_priloga 1'!$B$1</f>
        <v>EKONOMSKA ŠOLA MURSKA SOBOTA, NORŠINSKA ULICA 13, 9000 MURSKA SOBOTA</v>
      </c>
      <c r="B886" s="616"/>
      <c r="C886" s="613"/>
      <c r="D886" s="559"/>
      <c r="E886" s="560"/>
      <c r="F886" s="559"/>
      <c r="G886" s="559"/>
      <c r="H886" s="559"/>
      <c r="I886" s="559"/>
      <c r="J886" s="559"/>
      <c r="K886" s="561">
        <f t="shared" si="56"/>
        <v>0</v>
      </c>
      <c r="L886" s="559"/>
      <c r="M886" s="559"/>
      <c r="N886" s="561">
        <f t="shared" si="57"/>
        <v>0</v>
      </c>
      <c r="O886" s="561">
        <f t="shared" si="58"/>
        <v>0</v>
      </c>
      <c r="P886" s="559"/>
      <c r="Q886" s="562">
        <f t="shared" si="59"/>
        <v>0</v>
      </c>
    </row>
    <row r="887" spans="1:17" s="563" customFormat="1" ht="20.25" customHeight="1" x14ac:dyDescent="0.2">
      <c r="A887" s="619" t="str">
        <f>'FN_priloga 1'!$B$1</f>
        <v>EKONOMSKA ŠOLA MURSKA SOBOTA, NORŠINSKA ULICA 13, 9000 MURSKA SOBOTA</v>
      </c>
      <c r="B887" s="616"/>
      <c r="C887" s="613"/>
      <c r="D887" s="559"/>
      <c r="E887" s="560"/>
      <c r="F887" s="559"/>
      <c r="G887" s="559"/>
      <c r="H887" s="559"/>
      <c r="I887" s="559"/>
      <c r="J887" s="559"/>
      <c r="K887" s="561">
        <f t="shared" si="56"/>
        <v>0</v>
      </c>
      <c r="L887" s="559"/>
      <c r="M887" s="559"/>
      <c r="N887" s="561">
        <f t="shared" si="57"/>
        <v>0</v>
      </c>
      <c r="O887" s="561">
        <f t="shared" si="58"/>
        <v>0</v>
      </c>
      <c r="P887" s="559"/>
      <c r="Q887" s="562">
        <f t="shared" si="59"/>
        <v>0</v>
      </c>
    </row>
    <row r="888" spans="1:17" s="563" customFormat="1" ht="20.25" customHeight="1" x14ac:dyDescent="0.2">
      <c r="A888" s="619" t="str">
        <f>'FN_priloga 1'!$B$1</f>
        <v>EKONOMSKA ŠOLA MURSKA SOBOTA, NORŠINSKA ULICA 13, 9000 MURSKA SOBOTA</v>
      </c>
      <c r="B888" s="616"/>
      <c r="C888" s="613"/>
      <c r="D888" s="559"/>
      <c r="E888" s="560"/>
      <c r="F888" s="559"/>
      <c r="G888" s="559"/>
      <c r="H888" s="559"/>
      <c r="I888" s="559"/>
      <c r="J888" s="559"/>
      <c r="K888" s="561">
        <f t="shared" si="56"/>
        <v>0</v>
      </c>
      <c r="L888" s="559"/>
      <c r="M888" s="559"/>
      <c r="N888" s="561">
        <f t="shared" si="57"/>
        <v>0</v>
      </c>
      <c r="O888" s="561">
        <f t="shared" si="58"/>
        <v>0</v>
      </c>
      <c r="P888" s="559"/>
      <c r="Q888" s="562">
        <f t="shared" si="59"/>
        <v>0</v>
      </c>
    </row>
    <row r="889" spans="1:17" s="563" customFormat="1" ht="20.25" customHeight="1" x14ac:dyDescent="0.2">
      <c r="A889" s="619" t="str">
        <f>'FN_priloga 1'!$B$1</f>
        <v>EKONOMSKA ŠOLA MURSKA SOBOTA, NORŠINSKA ULICA 13, 9000 MURSKA SOBOTA</v>
      </c>
      <c r="B889" s="616"/>
      <c r="C889" s="613"/>
      <c r="D889" s="559"/>
      <c r="E889" s="560"/>
      <c r="F889" s="559"/>
      <c r="G889" s="559"/>
      <c r="H889" s="559"/>
      <c r="I889" s="559"/>
      <c r="J889" s="559"/>
      <c r="K889" s="561">
        <f t="shared" si="56"/>
        <v>0</v>
      </c>
      <c r="L889" s="559"/>
      <c r="M889" s="559"/>
      <c r="N889" s="561">
        <f t="shared" si="57"/>
        <v>0</v>
      </c>
      <c r="O889" s="561">
        <f t="shared" si="58"/>
        <v>0</v>
      </c>
      <c r="P889" s="559"/>
      <c r="Q889" s="562">
        <f t="shared" si="59"/>
        <v>0</v>
      </c>
    </row>
    <row r="890" spans="1:17" s="563" customFormat="1" ht="20.25" customHeight="1" x14ac:dyDescent="0.2">
      <c r="A890" s="619" t="str">
        <f>'FN_priloga 1'!$B$1</f>
        <v>EKONOMSKA ŠOLA MURSKA SOBOTA, NORŠINSKA ULICA 13, 9000 MURSKA SOBOTA</v>
      </c>
      <c r="B890" s="616"/>
      <c r="C890" s="613"/>
      <c r="D890" s="559"/>
      <c r="E890" s="560"/>
      <c r="F890" s="559"/>
      <c r="G890" s="559"/>
      <c r="H890" s="559"/>
      <c r="I890" s="559"/>
      <c r="J890" s="559"/>
      <c r="K890" s="561">
        <f t="shared" si="56"/>
        <v>0</v>
      </c>
      <c r="L890" s="559"/>
      <c r="M890" s="559"/>
      <c r="N890" s="561">
        <f t="shared" si="57"/>
        <v>0</v>
      </c>
      <c r="O890" s="561">
        <f t="shared" si="58"/>
        <v>0</v>
      </c>
      <c r="P890" s="559"/>
      <c r="Q890" s="562">
        <f t="shared" si="59"/>
        <v>0</v>
      </c>
    </row>
    <row r="891" spans="1:17" s="563" customFormat="1" ht="20.25" customHeight="1" x14ac:dyDescent="0.2">
      <c r="A891" s="619" t="str">
        <f>'FN_priloga 1'!$B$1</f>
        <v>EKONOMSKA ŠOLA MURSKA SOBOTA, NORŠINSKA ULICA 13, 9000 MURSKA SOBOTA</v>
      </c>
      <c r="B891" s="616"/>
      <c r="C891" s="613"/>
      <c r="D891" s="559"/>
      <c r="E891" s="560"/>
      <c r="F891" s="559"/>
      <c r="G891" s="559"/>
      <c r="H891" s="559"/>
      <c r="I891" s="559"/>
      <c r="J891" s="559"/>
      <c r="K891" s="561">
        <f t="shared" si="56"/>
        <v>0</v>
      </c>
      <c r="L891" s="559"/>
      <c r="M891" s="559"/>
      <c r="N891" s="561">
        <f t="shared" si="57"/>
        <v>0</v>
      </c>
      <c r="O891" s="561">
        <f t="shared" si="58"/>
        <v>0</v>
      </c>
      <c r="P891" s="559"/>
      <c r="Q891" s="562">
        <f t="shared" si="59"/>
        <v>0</v>
      </c>
    </row>
    <row r="892" spans="1:17" s="563" customFormat="1" ht="20.25" customHeight="1" x14ac:dyDescent="0.2">
      <c r="A892" s="619" t="str">
        <f>'FN_priloga 1'!$B$1</f>
        <v>EKONOMSKA ŠOLA MURSKA SOBOTA, NORŠINSKA ULICA 13, 9000 MURSKA SOBOTA</v>
      </c>
      <c r="B892" s="616"/>
      <c r="C892" s="613"/>
      <c r="D892" s="559"/>
      <c r="E892" s="560"/>
      <c r="F892" s="559"/>
      <c r="G892" s="559"/>
      <c r="H892" s="559"/>
      <c r="I892" s="559"/>
      <c r="J892" s="559"/>
      <c r="K892" s="561">
        <f t="shared" si="56"/>
        <v>0</v>
      </c>
      <c r="L892" s="559"/>
      <c r="M892" s="559"/>
      <c r="N892" s="561">
        <f t="shared" si="57"/>
        <v>0</v>
      </c>
      <c r="O892" s="561">
        <f t="shared" si="58"/>
        <v>0</v>
      </c>
      <c r="P892" s="559"/>
      <c r="Q892" s="562">
        <f t="shared" si="59"/>
        <v>0</v>
      </c>
    </row>
    <row r="893" spans="1:17" s="563" customFormat="1" ht="20.25" customHeight="1" x14ac:dyDescent="0.2">
      <c r="A893" s="619" t="str">
        <f>'FN_priloga 1'!$B$1</f>
        <v>EKONOMSKA ŠOLA MURSKA SOBOTA, NORŠINSKA ULICA 13, 9000 MURSKA SOBOTA</v>
      </c>
      <c r="B893" s="616"/>
      <c r="C893" s="613"/>
      <c r="D893" s="559"/>
      <c r="E893" s="560"/>
      <c r="F893" s="559"/>
      <c r="G893" s="559"/>
      <c r="H893" s="559"/>
      <c r="I893" s="559"/>
      <c r="J893" s="559"/>
      <c r="K893" s="561">
        <f t="shared" si="56"/>
        <v>0</v>
      </c>
      <c r="L893" s="559"/>
      <c r="M893" s="559"/>
      <c r="N893" s="561">
        <f t="shared" si="57"/>
        <v>0</v>
      </c>
      <c r="O893" s="561">
        <f t="shared" si="58"/>
        <v>0</v>
      </c>
      <c r="P893" s="559"/>
      <c r="Q893" s="562">
        <f t="shared" si="59"/>
        <v>0</v>
      </c>
    </row>
    <row r="894" spans="1:17" s="563" customFormat="1" ht="20.25" customHeight="1" x14ac:dyDescent="0.2">
      <c r="A894" s="619" t="str">
        <f>'FN_priloga 1'!$B$1</f>
        <v>EKONOMSKA ŠOLA MURSKA SOBOTA, NORŠINSKA ULICA 13, 9000 MURSKA SOBOTA</v>
      </c>
      <c r="B894" s="616"/>
      <c r="C894" s="613"/>
      <c r="D894" s="559"/>
      <c r="E894" s="560"/>
      <c r="F894" s="559"/>
      <c r="G894" s="559"/>
      <c r="H894" s="559"/>
      <c r="I894" s="559"/>
      <c r="J894" s="559"/>
      <c r="K894" s="561">
        <f t="shared" si="56"/>
        <v>0</v>
      </c>
      <c r="L894" s="559"/>
      <c r="M894" s="559"/>
      <c r="N894" s="561">
        <f t="shared" si="57"/>
        <v>0</v>
      </c>
      <c r="O894" s="561">
        <f t="shared" si="58"/>
        <v>0</v>
      </c>
      <c r="P894" s="559"/>
      <c r="Q894" s="562">
        <f t="shared" si="59"/>
        <v>0</v>
      </c>
    </row>
    <row r="895" spans="1:17" s="563" customFormat="1" ht="20.25" customHeight="1" x14ac:dyDescent="0.2">
      <c r="A895" s="619" t="str">
        <f>'FN_priloga 1'!$B$1</f>
        <v>EKONOMSKA ŠOLA MURSKA SOBOTA, NORŠINSKA ULICA 13, 9000 MURSKA SOBOTA</v>
      </c>
      <c r="B895" s="616"/>
      <c r="C895" s="613"/>
      <c r="D895" s="559"/>
      <c r="E895" s="560"/>
      <c r="F895" s="559"/>
      <c r="G895" s="559"/>
      <c r="H895" s="559"/>
      <c r="I895" s="559"/>
      <c r="J895" s="559"/>
      <c r="K895" s="561">
        <f t="shared" si="56"/>
        <v>0</v>
      </c>
      <c r="L895" s="559"/>
      <c r="M895" s="559"/>
      <c r="N895" s="561">
        <f t="shared" si="57"/>
        <v>0</v>
      </c>
      <c r="O895" s="561">
        <f t="shared" si="58"/>
        <v>0</v>
      </c>
      <c r="P895" s="559"/>
      <c r="Q895" s="562">
        <f t="shared" si="59"/>
        <v>0</v>
      </c>
    </row>
    <row r="896" spans="1:17" s="563" customFormat="1" ht="20.25" customHeight="1" x14ac:dyDescent="0.2">
      <c r="A896" s="619" t="str">
        <f>'FN_priloga 1'!$B$1</f>
        <v>EKONOMSKA ŠOLA MURSKA SOBOTA, NORŠINSKA ULICA 13, 9000 MURSKA SOBOTA</v>
      </c>
      <c r="B896" s="616"/>
      <c r="C896" s="613"/>
      <c r="D896" s="559"/>
      <c r="E896" s="560"/>
      <c r="F896" s="559"/>
      <c r="G896" s="559"/>
      <c r="H896" s="559"/>
      <c r="I896" s="559"/>
      <c r="J896" s="559"/>
      <c r="K896" s="561">
        <f t="shared" si="56"/>
        <v>0</v>
      </c>
      <c r="L896" s="559"/>
      <c r="M896" s="559"/>
      <c r="N896" s="561">
        <f t="shared" si="57"/>
        <v>0</v>
      </c>
      <c r="O896" s="561">
        <f t="shared" si="58"/>
        <v>0</v>
      </c>
      <c r="P896" s="559"/>
      <c r="Q896" s="562">
        <f t="shared" si="59"/>
        <v>0</v>
      </c>
    </row>
    <row r="897" spans="1:17" s="563" customFormat="1" ht="20.25" customHeight="1" x14ac:dyDescent="0.2">
      <c r="A897" s="619" t="str">
        <f>'FN_priloga 1'!$B$1</f>
        <v>EKONOMSKA ŠOLA MURSKA SOBOTA, NORŠINSKA ULICA 13, 9000 MURSKA SOBOTA</v>
      </c>
      <c r="B897" s="616"/>
      <c r="C897" s="613"/>
      <c r="D897" s="559"/>
      <c r="E897" s="560"/>
      <c r="F897" s="559"/>
      <c r="G897" s="559"/>
      <c r="H897" s="559"/>
      <c r="I897" s="559"/>
      <c r="J897" s="559"/>
      <c r="K897" s="561">
        <f t="shared" si="56"/>
        <v>0</v>
      </c>
      <c r="L897" s="559"/>
      <c r="M897" s="559"/>
      <c r="N897" s="561">
        <f t="shared" si="57"/>
        <v>0</v>
      </c>
      <c r="O897" s="561">
        <f t="shared" si="58"/>
        <v>0</v>
      </c>
      <c r="P897" s="559"/>
      <c r="Q897" s="562">
        <f t="shared" si="59"/>
        <v>0</v>
      </c>
    </row>
    <row r="898" spans="1:17" s="563" customFormat="1" ht="20.25" customHeight="1" x14ac:dyDescent="0.2">
      <c r="A898" s="619" t="str">
        <f>'FN_priloga 1'!$B$1</f>
        <v>EKONOMSKA ŠOLA MURSKA SOBOTA, NORŠINSKA ULICA 13, 9000 MURSKA SOBOTA</v>
      </c>
      <c r="B898" s="616"/>
      <c r="C898" s="613"/>
      <c r="D898" s="559"/>
      <c r="E898" s="560"/>
      <c r="F898" s="559"/>
      <c r="G898" s="559"/>
      <c r="H898" s="559"/>
      <c r="I898" s="559"/>
      <c r="J898" s="559"/>
      <c r="K898" s="561">
        <f t="shared" si="56"/>
        <v>0</v>
      </c>
      <c r="L898" s="559"/>
      <c r="M898" s="559"/>
      <c r="N898" s="561">
        <f t="shared" si="57"/>
        <v>0</v>
      </c>
      <c r="O898" s="561">
        <f t="shared" si="58"/>
        <v>0</v>
      </c>
      <c r="P898" s="559"/>
      <c r="Q898" s="562">
        <f t="shared" si="59"/>
        <v>0</v>
      </c>
    </row>
    <row r="899" spans="1:17" s="563" customFormat="1" ht="20.25" customHeight="1" x14ac:dyDescent="0.2">
      <c r="A899" s="619" t="str">
        <f>'FN_priloga 1'!$B$1</f>
        <v>EKONOMSKA ŠOLA MURSKA SOBOTA, NORŠINSKA ULICA 13, 9000 MURSKA SOBOTA</v>
      </c>
      <c r="B899" s="616"/>
      <c r="C899" s="613"/>
      <c r="D899" s="559"/>
      <c r="E899" s="560"/>
      <c r="F899" s="559"/>
      <c r="G899" s="559"/>
      <c r="H899" s="559"/>
      <c r="I899" s="559"/>
      <c r="J899" s="559"/>
      <c r="K899" s="561">
        <f t="shared" si="56"/>
        <v>0</v>
      </c>
      <c r="L899" s="559"/>
      <c r="M899" s="559"/>
      <c r="N899" s="561">
        <f t="shared" si="57"/>
        <v>0</v>
      </c>
      <c r="O899" s="561">
        <f t="shared" si="58"/>
        <v>0</v>
      </c>
      <c r="P899" s="559"/>
      <c r="Q899" s="562">
        <f t="shared" si="59"/>
        <v>0</v>
      </c>
    </row>
    <row r="900" spans="1:17" s="563" customFormat="1" ht="20.25" customHeight="1" x14ac:dyDescent="0.2">
      <c r="A900" s="619" t="str">
        <f>'FN_priloga 1'!$B$1</f>
        <v>EKONOMSKA ŠOLA MURSKA SOBOTA, NORŠINSKA ULICA 13, 9000 MURSKA SOBOTA</v>
      </c>
      <c r="B900" s="616"/>
      <c r="C900" s="613"/>
      <c r="D900" s="559"/>
      <c r="E900" s="560"/>
      <c r="F900" s="559"/>
      <c r="G900" s="559"/>
      <c r="H900" s="559"/>
      <c r="I900" s="559"/>
      <c r="J900" s="559"/>
      <c r="K900" s="561">
        <f t="shared" si="56"/>
        <v>0</v>
      </c>
      <c r="L900" s="559"/>
      <c r="M900" s="559"/>
      <c r="N900" s="561">
        <f t="shared" si="57"/>
        <v>0</v>
      </c>
      <c r="O900" s="561">
        <f t="shared" si="58"/>
        <v>0</v>
      </c>
      <c r="P900" s="559"/>
      <c r="Q900" s="562">
        <f t="shared" si="59"/>
        <v>0</v>
      </c>
    </row>
    <row r="901" spans="1:17" s="563" customFormat="1" ht="20.25" customHeight="1" x14ac:dyDescent="0.2">
      <c r="A901" s="619" t="str">
        <f>'FN_priloga 1'!$B$1</f>
        <v>EKONOMSKA ŠOLA MURSKA SOBOTA, NORŠINSKA ULICA 13, 9000 MURSKA SOBOTA</v>
      </c>
      <c r="B901" s="616"/>
      <c r="C901" s="613"/>
      <c r="D901" s="559"/>
      <c r="E901" s="560"/>
      <c r="F901" s="559"/>
      <c r="G901" s="559"/>
      <c r="H901" s="559"/>
      <c r="I901" s="559"/>
      <c r="J901" s="559"/>
      <c r="K901" s="561">
        <f t="shared" si="56"/>
        <v>0</v>
      </c>
      <c r="L901" s="559"/>
      <c r="M901" s="559"/>
      <c r="N901" s="561">
        <f t="shared" si="57"/>
        <v>0</v>
      </c>
      <c r="O901" s="561">
        <f t="shared" si="58"/>
        <v>0</v>
      </c>
      <c r="P901" s="559"/>
      <c r="Q901" s="562">
        <f t="shared" si="59"/>
        <v>0</v>
      </c>
    </row>
    <row r="902" spans="1:17" s="563" customFormat="1" ht="20.25" customHeight="1" x14ac:dyDescent="0.2">
      <c r="A902" s="619" t="str">
        <f>'FN_priloga 1'!$B$1</f>
        <v>EKONOMSKA ŠOLA MURSKA SOBOTA, NORŠINSKA ULICA 13, 9000 MURSKA SOBOTA</v>
      </c>
      <c r="B902" s="616"/>
      <c r="C902" s="613"/>
      <c r="D902" s="559"/>
      <c r="E902" s="560"/>
      <c r="F902" s="559"/>
      <c r="G902" s="559"/>
      <c r="H902" s="559"/>
      <c r="I902" s="559"/>
      <c r="J902" s="559"/>
      <c r="K902" s="561">
        <f t="shared" si="56"/>
        <v>0</v>
      </c>
      <c r="L902" s="559"/>
      <c r="M902" s="559"/>
      <c r="N902" s="561">
        <f t="shared" si="57"/>
        <v>0</v>
      </c>
      <c r="O902" s="561">
        <f t="shared" si="58"/>
        <v>0</v>
      </c>
      <c r="P902" s="559"/>
      <c r="Q902" s="562">
        <f t="shared" si="59"/>
        <v>0</v>
      </c>
    </row>
    <row r="903" spans="1:17" s="563" customFormat="1" ht="20.25" customHeight="1" x14ac:dyDescent="0.2">
      <c r="A903" s="619" t="str">
        <f>'FN_priloga 1'!$B$1</f>
        <v>EKONOMSKA ŠOLA MURSKA SOBOTA, NORŠINSKA ULICA 13, 9000 MURSKA SOBOTA</v>
      </c>
      <c r="B903" s="616"/>
      <c r="C903" s="613"/>
      <c r="D903" s="559"/>
      <c r="E903" s="560"/>
      <c r="F903" s="559"/>
      <c r="G903" s="559"/>
      <c r="H903" s="559"/>
      <c r="I903" s="559"/>
      <c r="J903" s="559"/>
      <c r="K903" s="561">
        <f t="shared" si="56"/>
        <v>0</v>
      </c>
      <c r="L903" s="559"/>
      <c r="M903" s="559"/>
      <c r="N903" s="561">
        <f t="shared" si="57"/>
        <v>0</v>
      </c>
      <c r="O903" s="561">
        <f t="shared" si="58"/>
        <v>0</v>
      </c>
      <c r="P903" s="559"/>
      <c r="Q903" s="562">
        <f t="shared" si="59"/>
        <v>0</v>
      </c>
    </row>
    <row r="904" spans="1:17" s="563" customFormat="1" ht="20.25" customHeight="1" x14ac:dyDescent="0.2">
      <c r="A904" s="619" t="str">
        <f>'FN_priloga 1'!$B$1</f>
        <v>EKONOMSKA ŠOLA MURSKA SOBOTA, NORŠINSKA ULICA 13, 9000 MURSKA SOBOTA</v>
      </c>
      <c r="B904" s="616"/>
      <c r="C904" s="613"/>
      <c r="D904" s="559"/>
      <c r="E904" s="560"/>
      <c r="F904" s="559"/>
      <c r="G904" s="559"/>
      <c r="H904" s="559"/>
      <c r="I904" s="559"/>
      <c r="J904" s="559"/>
      <c r="K904" s="561">
        <f t="shared" si="56"/>
        <v>0</v>
      </c>
      <c r="L904" s="559"/>
      <c r="M904" s="559"/>
      <c r="N904" s="561">
        <f t="shared" si="57"/>
        <v>0</v>
      </c>
      <c r="O904" s="561">
        <f t="shared" si="58"/>
        <v>0</v>
      </c>
      <c r="P904" s="559"/>
      <c r="Q904" s="562">
        <f t="shared" si="59"/>
        <v>0</v>
      </c>
    </row>
    <row r="905" spans="1:17" s="563" customFormat="1" ht="20.25" customHeight="1" x14ac:dyDescent="0.2">
      <c r="A905" s="619" t="str">
        <f>'FN_priloga 1'!$B$1</f>
        <v>EKONOMSKA ŠOLA MURSKA SOBOTA, NORŠINSKA ULICA 13, 9000 MURSKA SOBOTA</v>
      </c>
      <c r="B905" s="616"/>
      <c r="C905" s="613"/>
      <c r="D905" s="559"/>
      <c r="E905" s="560"/>
      <c r="F905" s="559"/>
      <c r="G905" s="559"/>
      <c r="H905" s="559"/>
      <c r="I905" s="559"/>
      <c r="J905" s="559"/>
      <c r="K905" s="561">
        <f t="shared" si="56"/>
        <v>0</v>
      </c>
      <c r="L905" s="559"/>
      <c r="M905" s="559"/>
      <c r="N905" s="561">
        <f t="shared" si="57"/>
        <v>0</v>
      </c>
      <c r="O905" s="561">
        <f t="shared" si="58"/>
        <v>0</v>
      </c>
      <c r="P905" s="559"/>
      <c r="Q905" s="562">
        <f t="shared" si="59"/>
        <v>0</v>
      </c>
    </row>
    <row r="906" spans="1:17" s="563" customFormat="1" ht="20.25" customHeight="1" x14ac:dyDescent="0.2">
      <c r="A906" s="619" t="str">
        <f>'FN_priloga 1'!$B$1</f>
        <v>EKONOMSKA ŠOLA MURSKA SOBOTA, NORŠINSKA ULICA 13, 9000 MURSKA SOBOTA</v>
      </c>
      <c r="B906" s="616"/>
      <c r="C906" s="613"/>
      <c r="D906" s="559"/>
      <c r="E906" s="560"/>
      <c r="F906" s="559"/>
      <c r="G906" s="559"/>
      <c r="H906" s="559"/>
      <c r="I906" s="559"/>
      <c r="J906" s="559"/>
      <c r="K906" s="561">
        <f t="shared" ref="K906:K969" si="60">SUM(H906:J906)</f>
        <v>0</v>
      </c>
      <c r="L906" s="559"/>
      <c r="M906" s="559"/>
      <c r="N906" s="561">
        <f t="shared" ref="N906:N969" si="61">SUM(L906:M906)</f>
        <v>0</v>
      </c>
      <c r="O906" s="561">
        <f t="shared" ref="O906:O969" si="62">G906+K906+N906</f>
        <v>0</v>
      </c>
      <c r="P906" s="559"/>
      <c r="Q906" s="562">
        <f t="shared" ref="Q906:Q969" si="63">O906+P906</f>
        <v>0</v>
      </c>
    </row>
    <row r="907" spans="1:17" s="563" customFormat="1" ht="20.25" customHeight="1" x14ac:dyDescent="0.2">
      <c r="A907" s="619" t="str">
        <f>'FN_priloga 1'!$B$1</f>
        <v>EKONOMSKA ŠOLA MURSKA SOBOTA, NORŠINSKA ULICA 13, 9000 MURSKA SOBOTA</v>
      </c>
      <c r="B907" s="616"/>
      <c r="C907" s="613"/>
      <c r="D907" s="559"/>
      <c r="E907" s="560"/>
      <c r="F907" s="559"/>
      <c r="G907" s="559"/>
      <c r="H907" s="559"/>
      <c r="I907" s="559"/>
      <c r="J907" s="559"/>
      <c r="K907" s="561">
        <f t="shared" si="60"/>
        <v>0</v>
      </c>
      <c r="L907" s="559"/>
      <c r="M907" s="559"/>
      <c r="N907" s="561">
        <f t="shared" si="61"/>
        <v>0</v>
      </c>
      <c r="O907" s="561">
        <f t="shared" si="62"/>
        <v>0</v>
      </c>
      <c r="P907" s="559"/>
      <c r="Q907" s="562">
        <f t="shared" si="63"/>
        <v>0</v>
      </c>
    </row>
    <row r="908" spans="1:17" s="563" customFormat="1" ht="20.25" customHeight="1" x14ac:dyDescent="0.2">
      <c r="A908" s="619" t="str">
        <f>'FN_priloga 1'!$B$1</f>
        <v>EKONOMSKA ŠOLA MURSKA SOBOTA, NORŠINSKA ULICA 13, 9000 MURSKA SOBOTA</v>
      </c>
      <c r="B908" s="616"/>
      <c r="C908" s="613"/>
      <c r="D908" s="559"/>
      <c r="E908" s="560"/>
      <c r="F908" s="559"/>
      <c r="G908" s="559"/>
      <c r="H908" s="559"/>
      <c r="I908" s="559"/>
      <c r="J908" s="559"/>
      <c r="K908" s="561">
        <f t="shared" si="60"/>
        <v>0</v>
      </c>
      <c r="L908" s="559"/>
      <c r="M908" s="559"/>
      <c r="N908" s="561">
        <f t="shared" si="61"/>
        <v>0</v>
      </c>
      <c r="O908" s="561">
        <f t="shared" si="62"/>
        <v>0</v>
      </c>
      <c r="P908" s="559"/>
      <c r="Q908" s="562">
        <f t="shared" si="63"/>
        <v>0</v>
      </c>
    </row>
    <row r="909" spans="1:17" s="563" customFormat="1" ht="20.25" customHeight="1" x14ac:dyDescent="0.2">
      <c r="A909" s="619" t="str">
        <f>'FN_priloga 1'!$B$1</f>
        <v>EKONOMSKA ŠOLA MURSKA SOBOTA, NORŠINSKA ULICA 13, 9000 MURSKA SOBOTA</v>
      </c>
      <c r="B909" s="616"/>
      <c r="C909" s="613"/>
      <c r="D909" s="559"/>
      <c r="E909" s="560"/>
      <c r="F909" s="559"/>
      <c r="G909" s="559"/>
      <c r="H909" s="559"/>
      <c r="I909" s="559"/>
      <c r="J909" s="559"/>
      <c r="K909" s="561">
        <f t="shared" si="60"/>
        <v>0</v>
      </c>
      <c r="L909" s="559"/>
      <c r="M909" s="559"/>
      <c r="N909" s="561">
        <f t="shared" si="61"/>
        <v>0</v>
      </c>
      <c r="O909" s="561">
        <f t="shared" si="62"/>
        <v>0</v>
      </c>
      <c r="P909" s="559"/>
      <c r="Q909" s="562">
        <f t="shared" si="63"/>
        <v>0</v>
      </c>
    </row>
    <row r="910" spans="1:17" s="563" customFormat="1" ht="20.25" customHeight="1" x14ac:dyDescent="0.2">
      <c r="A910" s="619" t="str">
        <f>'FN_priloga 1'!$B$1</f>
        <v>EKONOMSKA ŠOLA MURSKA SOBOTA, NORŠINSKA ULICA 13, 9000 MURSKA SOBOTA</v>
      </c>
      <c r="B910" s="616"/>
      <c r="C910" s="613"/>
      <c r="D910" s="559"/>
      <c r="E910" s="560"/>
      <c r="F910" s="559"/>
      <c r="G910" s="559"/>
      <c r="H910" s="559"/>
      <c r="I910" s="559"/>
      <c r="J910" s="559"/>
      <c r="K910" s="561">
        <f t="shared" si="60"/>
        <v>0</v>
      </c>
      <c r="L910" s="559"/>
      <c r="M910" s="559"/>
      <c r="N910" s="561">
        <f t="shared" si="61"/>
        <v>0</v>
      </c>
      <c r="O910" s="561">
        <f t="shared" si="62"/>
        <v>0</v>
      </c>
      <c r="P910" s="559"/>
      <c r="Q910" s="562">
        <f t="shared" si="63"/>
        <v>0</v>
      </c>
    </row>
    <row r="911" spans="1:17" s="563" customFormat="1" ht="20.25" customHeight="1" x14ac:dyDescent="0.2">
      <c r="A911" s="619" t="str">
        <f>'FN_priloga 1'!$B$1</f>
        <v>EKONOMSKA ŠOLA MURSKA SOBOTA, NORŠINSKA ULICA 13, 9000 MURSKA SOBOTA</v>
      </c>
      <c r="B911" s="616"/>
      <c r="C911" s="613"/>
      <c r="D911" s="559"/>
      <c r="E911" s="560"/>
      <c r="F911" s="559"/>
      <c r="G911" s="559"/>
      <c r="H911" s="559"/>
      <c r="I911" s="559"/>
      <c r="J911" s="559"/>
      <c r="K911" s="561">
        <f t="shared" si="60"/>
        <v>0</v>
      </c>
      <c r="L911" s="559"/>
      <c r="M911" s="559"/>
      <c r="N911" s="561">
        <f t="shared" si="61"/>
        <v>0</v>
      </c>
      <c r="O911" s="561">
        <f t="shared" si="62"/>
        <v>0</v>
      </c>
      <c r="P911" s="559"/>
      <c r="Q911" s="562">
        <f t="shared" si="63"/>
        <v>0</v>
      </c>
    </row>
    <row r="912" spans="1:17" s="563" customFormat="1" ht="20.25" customHeight="1" x14ac:dyDescent="0.2">
      <c r="A912" s="619" t="str">
        <f>'FN_priloga 1'!$B$1</f>
        <v>EKONOMSKA ŠOLA MURSKA SOBOTA, NORŠINSKA ULICA 13, 9000 MURSKA SOBOTA</v>
      </c>
      <c r="B912" s="616"/>
      <c r="C912" s="613"/>
      <c r="D912" s="559"/>
      <c r="E912" s="560"/>
      <c r="F912" s="559"/>
      <c r="G912" s="559"/>
      <c r="H912" s="559"/>
      <c r="I912" s="559"/>
      <c r="J912" s="559"/>
      <c r="K912" s="561">
        <f t="shared" si="60"/>
        <v>0</v>
      </c>
      <c r="L912" s="559"/>
      <c r="M912" s="559"/>
      <c r="N912" s="561">
        <f t="shared" si="61"/>
        <v>0</v>
      </c>
      <c r="O912" s="561">
        <f t="shared" si="62"/>
        <v>0</v>
      </c>
      <c r="P912" s="559"/>
      <c r="Q912" s="562">
        <f t="shared" si="63"/>
        <v>0</v>
      </c>
    </row>
    <row r="913" spans="1:17" s="563" customFormat="1" ht="20.25" customHeight="1" x14ac:dyDescent="0.2">
      <c r="A913" s="619" t="str">
        <f>'FN_priloga 1'!$B$1</f>
        <v>EKONOMSKA ŠOLA MURSKA SOBOTA, NORŠINSKA ULICA 13, 9000 MURSKA SOBOTA</v>
      </c>
      <c r="B913" s="616"/>
      <c r="C913" s="613"/>
      <c r="D913" s="559"/>
      <c r="E913" s="560"/>
      <c r="F913" s="559"/>
      <c r="G913" s="559"/>
      <c r="H913" s="559"/>
      <c r="I913" s="559"/>
      <c r="J913" s="559"/>
      <c r="K913" s="561">
        <f t="shared" si="60"/>
        <v>0</v>
      </c>
      <c r="L913" s="559"/>
      <c r="M913" s="559"/>
      <c r="N913" s="561">
        <f t="shared" si="61"/>
        <v>0</v>
      </c>
      <c r="O913" s="561">
        <f t="shared" si="62"/>
        <v>0</v>
      </c>
      <c r="P913" s="559"/>
      <c r="Q913" s="562">
        <f t="shared" si="63"/>
        <v>0</v>
      </c>
    </row>
    <row r="914" spans="1:17" s="563" customFormat="1" ht="20.25" customHeight="1" x14ac:dyDescent="0.2">
      <c r="A914" s="619" t="str">
        <f>'FN_priloga 1'!$B$1</f>
        <v>EKONOMSKA ŠOLA MURSKA SOBOTA, NORŠINSKA ULICA 13, 9000 MURSKA SOBOTA</v>
      </c>
      <c r="B914" s="616"/>
      <c r="C914" s="613"/>
      <c r="D914" s="559"/>
      <c r="E914" s="560"/>
      <c r="F914" s="559"/>
      <c r="G914" s="559"/>
      <c r="H914" s="559"/>
      <c r="I914" s="559"/>
      <c r="J914" s="559"/>
      <c r="K914" s="561">
        <f t="shared" si="60"/>
        <v>0</v>
      </c>
      <c r="L914" s="559"/>
      <c r="M914" s="559"/>
      <c r="N914" s="561">
        <f t="shared" si="61"/>
        <v>0</v>
      </c>
      <c r="O914" s="561">
        <f t="shared" si="62"/>
        <v>0</v>
      </c>
      <c r="P914" s="559"/>
      <c r="Q914" s="562">
        <f t="shared" si="63"/>
        <v>0</v>
      </c>
    </row>
    <row r="915" spans="1:17" s="563" customFormat="1" ht="20.25" customHeight="1" x14ac:dyDescent="0.2">
      <c r="A915" s="619" t="str">
        <f>'FN_priloga 1'!$B$1</f>
        <v>EKONOMSKA ŠOLA MURSKA SOBOTA, NORŠINSKA ULICA 13, 9000 MURSKA SOBOTA</v>
      </c>
      <c r="B915" s="616"/>
      <c r="C915" s="613"/>
      <c r="D915" s="559"/>
      <c r="E915" s="560"/>
      <c r="F915" s="559"/>
      <c r="G915" s="559"/>
      <c r="H915" s="559"/>
      <c r="I915" s="559"/>
      <c r="J915" s="559"/>
      <c r="K915" s="561">
        <f t="shared" si="60"/>
        <v>0</v>
      </c>
      <c r="L915" s="559"/>
      <c r="M915" s="559"/>
      <c r="N915" s="561">
        <f t="shared" si="61"/>
        <v>0</v>
      </c>
      <c r="O915" s="561">
        <f t="shared" si="62"/>
        <v>0</v>
      </c>
      <c r="P915" s="559"/>
      <c r="Q915" s="562">
        <f t="shared" si="63"/>
        <v>0</v>
      </c>
    </row>
    <row r="916" spans="1:17" s="563" customFormat="1" ht="20.25" customHeight="1" x14ac:dyDescent="0.2">
      <c r="A916" s="619" t="str">
        <f>'FN_priloga 1'!$B$1</f>
        <v>EKONOMSKA ŠOLA MURSKA SOBOTA, NORŠINSKA ULICA 13, 9000 MURSKA SOBOTA</v>
      </c>
      <c r="B916" s="616"/>
      <c r="C916" s="613"/>
      <c r="D916" s="559"/>
      <c r="E916" s="560"/>
      <c r="F916" s="559"/>
      <c r="G916" s="559"/>
      <c r="H916" s="559"/>
      <c r="I916" s="559"/>
      <c r="J916" s="559"/>
      <c r="K916" s="561">
        <f t="shared" si="60"/>
        <v>0</v>
      </c>
      <c r="L916" s="559"/>
      <c r="M916" s="559"/>
      <c r="N916" s="561">
        <f t="shared" si="61"/>
        <v>0</v>
      </c>
      <c r="O916" s="561">
        <f t="shared" si="62"/>
        <v>0</v>
      </c>
      <c r="P916" s="559"/>
      <c r="Q916" s="562">
        <f t="shared" si="63"/>
        <v>0</v>
      </c>
    </row>
    <row r="917" spans="1:17" s="563" customFormat="1" ht="20.25" customHeight="1" x14ac:dyDescent="0.2">
      <c r="A917" s="619" t="str">
        <f>'FN_priloga 1'!$B$1</f>
        <v>EKONOMSKA ŠOLA MURSKA SOBOTA, NORŠINSKA ULICA 13, 9000 MURSKA SOBOTA</v>
      </c>
      <c r="B917" s="616"/>
      <c r="C917" s="613"/>
      <c r="D917" s="559"/>
      <c r="E917" s="560"/>
      <c r="F917" s="559"/>
      <c r="G917" s="559"/>
      <c r="H917" s="559"/>
      <c r="I917" s="559"/>
      <c r="J917" s="559"/>
      <c r="K917" s="561">
        <f t="shared" si="60"/>
        <v>0</v>
      </c>
      <c r="L917" s="559"/>
      <c r="M917" s="559"/>
      <c r="N917" s="561">
        <f t="shared" si="61"/>
        <v>0</v>
      </c>
      <c r="O917" s="561">
        <f t="shared" si="62"/>
        <v>0</v>
      </c>
      <c r="P917" s="559"/>
      <c r="Q917" s="562">
        <f t="shared" si="63"/>
        <v>0</v>
      </c>
    </row>
    <row r="918" spans="1:17" s="563" customFormat="1" ht="20.25" customHeight="1" x14ac:dyDescent="0.2">
      <c r="A918" s="619" t="str">
        <f>'FN_priloga 1'!$B$1</f>
        <v>EKONOMSKA ŠOLA MURSKA SOBOTA, NORŠINSKA ULICA 13, 9000 MURSKA SOBOTA</v>
      </c>
      <c r="B918" s="616"/>
      <c r="C918" s="613"/>
      <c r="D918" s="559"/>
      <c r="E918" s="560"/>
      <c r="F918" s="559"/>
      <c r="G918" s="559"/>
      <c r="H918" s="559"/>
      <c r="I918" s="559"/>
      <c r="J918" s="559"/>
      <c r="K918" s="561">
        <f t="shared" si="60"/>
        <v>0</v>
      </c>
      <c r="L918" s="559"/>
      <c r="M918" s="559"/>
      <c r="N918" s="561">
        <f t="shared" si="61"/>
        <v>0</v>
      </c>
      <c r="O918" s="561">
        <f t="shared" si="62"/>
        <v>0</v>
      </c>
      <c r="P918" s="559"/>
      <c r="Q918" s="562">
        <f t="shared" si="63"/>
        <v>0</v>
      </c>
    </row>
    <row r="919" spans="1:17" s="563" customFormat="1" ht="20.25" customHeight="1" x14ac:dyDescent="0.2">
      <c r="A919" s="619" t="str">
        <f>'FN_priloga 1'!$B$1</f>
        <v>EKONOMSKA ŠOLA MURSKA SOBOTA, NORŠINSKA ULICA 13, 9000 MURSKA SOBOTA</v>
      </c>
      <c r="B919" s="616"/>
      <c r="C919" s="613"/>
      <c r="D919" s="559"/>
      <c r="E919" s="560"/>
      <c r="F919" s="559"/>
      <c r="G919" s="559"/>
      <c r="H919" s="559"/>
      <c r="I919" s="559"/>
      <c r="J919" s="559"/>
      <c r="K919" s="561">
        <f t="shared" si="60"/>
        <v>0</v>
      </c>
      <c r="L919" s="559"/>
      <c r="M919" s="559"/>
      <c r="N919" s="561">
        <f t="shared" si="61"/>
        <v>0</v>
      </c>
      <c r="O919" s="561">
        <f t="shared" si="62"/>
        <v>0</v>
      </c>
      <c r="P919" s="559"/>
      <c r="Q919" s="562">
        <f t="shared" si="63"/>
        <v>0</v>
      </c>
    </row>
    <row r="920" spans="1:17" s="563" customFormat="1" ht="20.25" customHeight="1" x14ac:dyDescent="0.2">
      <c r="A920" s="619" t="str">
        <f>'FN_priloga 1'!$B$1</f>
        <v>EKONOMSKA ŠOLA MURSKA SOBOTA, NORŠINSKA ULICA 13, 9000 MURSKA SOBOTA</v>
      </c>
      <c r="B920" s="616"/>
      <c r="C920" s="613"/>
      <c r="D920" s="559"/>
      <c r="E920" s="560"/>
      <c r="F920" s="559"/>
      <c r="G920" s="559"/>
      <c r="H920" s="559"/>
      <c r="I920" s="559"/>
      <c r="J920" s="559"/>
      <c r="K920" s="561">
        <f t="shared" si="60"/>
        <v>0</v>
      </c>
      <c r="L920" s="559"/>
      <c r="M920" s="559"/>
      <c r="N920" s="561">
        <f t="shared" si="61"/>
        <v>0</v>
      </c>
      <c r="O920" s="561">
        <f t="shared" si="62"/>
        <v>0</v>
      </c>
      <c r="P920" s="559"/>
      <c r="Q920" s="562">
        <f t="shared" si="63"/>
        <v>0</v>
      </c>
    </row>
    <row r="921" spans="1:17" s="563" customFormat="1" ht="20.25" customHeight="1" x14ac:dyDescent="0.2">
      <c r="A921" s="619" t="str">
        <f>'FN_priloga 1'!$B$1</f>
        <v>EKONOMSKA ŠOLA MURSKA SOBOTA, NORŠINSKA ULICA 13, 9000 MURSKA SOBOTA</v>
      </c>
      <c r="B921" s="616"/>
      <c r="C921" s="613"/>
      <c r="D921" s="559"/>
      <c r="E921" s="560"/>
      <c r="F921" s="559"/>
      <c r="G921" s="559"/>
      <c r="H921" s="559"/>
      <c r="I921" s="559"/>
      <c r="J921" s="559"/>
      <c r="K921" s="561">
        <f t="shared" si="60"/>
        <v>0</v>
      </c>
      <c r="L921" s="559"/>
      <c r="M921" s="559"/>
      <c r="N921" s="561">
        <f t="shared" si="61"/>
        <v>0</v>
      </c>
      <c r="O921" s="561">
        <f t="shared" si="62"/>
        <v>0</v>
      </c>
      <c r="P921" s="559"/>
      <c r="Q921" s="562">
        <f t="shared" si="63"/>
        <v>0</v>
      </c>
    </row>
    <row r="922" spans="1:17" s="563" customFormat="1" ht="20.25" customHeight="1" x14ac:dyDescent="0.2">
      <c r="A922" s="619" t="str">
        <f>'FN_priloga 1'!$B$1</f>
        <v>EKONOMSKA ŠOLA MURSKA SOBOTA, NORŠINSKA ULICA 13, 9000 MURSKA SOBOTA</v>
      </c>
      <c r="B922" s="616"/>
      <c r="C922" s="613"/>
      <c r="D922" s="559"/>
      <c r="E922" s="560"/>
      <c r="F922" s="559"/>
      <c r="G922" s="559"/>
      <c r="H922" s="559"/>
      <c r="I922" s="559"/>
      <c r="J922" s="559"/>
      <c r="K922" s="561">
        <f t="shared" si="60"/>
        <v>0</v>
      </c>
      <c r="L922" s="559"/>
      <c r="M922" s="559"/>
      <c r="N922" s="561">
        <f t="shared" si="61"/>
        <v>0</v>
      </c>
      <c r="O922" s="561">
        <f t="shared" si="62"/>
        <v>0</v>
      </c>
      <c r="P922" s="559"/>
      <c r="Q922" s="562">
        <f t="shared" si="63"/>
        <v>0</v>
      </c>
    </row>
    <row r="923" spans="1:17" s="563" customFormat="1" ht="20.25" customHeight="1" x14ac:dyDescent="0.2">
      <c r="A923" s="619" t="str">
        <f>'FN_priloga 1'!$B$1</f>
        <v>EKONOMSKA ŠOLA MURSKA SOBOTA, NORŠINSKA ULICA 13, 9000 MURSKA SOBOTA</v>
      </c>
      <c r="B923" s="616"/>
      <c r="C923" s="613"/>
      <c r="D923" s="559"/>
      <c r="E923" s="560"/>
      <c r="F923" s="559"/>
      <c r="G923" s="559"/>
      <c r="H923" s="559"/>
      <c r="I923" s="559"/>
      <c r="J923" s="559"/>
      <c r="K923" s="561">
        <f t="shared" si="60"/>
        <v>0</v>
      </c>
      <c r="L923" s="559"/>
      <c r="M923" s="559"/>
      <c r="N923" s="561">
        <f t="shared" si="61"/>
        <v>0</v>
      </c>
      <c r="O923" s="561">
        <f t="shared" si="62"/>
        <v>0</v>
      </c>
      <c r="P923" s="559"/>
      <c r="Q923" s="562">
        <f t="shared" si="63"/>
        <v>0</v>
      </c>
    </row>
    <row r="924" spans="1:17" s="563" customFormat="1" ht="20.25" customHeight="1" x14ac:dyDescent="0.2">
      <c r="A924" s="619" t="str">
        <f>'FN_priloga 1'!$B$1</f>
        <v>EKONOMSKA ŠOLA MURSKA SOBOTA, NORŠINSKA ULICA 13, 9000 MURSKA SOBOTA</v>
      </c>
      <c r="B924" s="616"/>
      <c r="C924" s="613"/>
      <c r="D924" s="559"/>
      <c r="E924" s="560"/>
      <c r="F924" s="559"/>
      <c r="G924" s="559"/>
      <c r="H924" s="559"/>
      <c r="I924" s="559"/>
      <c r="J924" s="559"/>
      <c r="K924" s="561">
        <f t="shared" si="60"/>
        <v>0</v>
      </c>
      <c r="L924" s="559"/>
      <c r="M924" s="559"/>
      <c r="N924" s="561">
        <f t="shared" si="61"/>
        <v>0</v>
      </c>
      <c r="O924" s="561">
        <f t="shared" si="62"/>
        <v>0</v>
      </c>
      <c r="P924" s="559"/>
      <c r="Q924" s="562">
        <f t="shared" si="63"/>
        <v>0</v>
      </c>
    </row>
    <row r="925" spans="1:17" s="563" customFormat="1" ht="20.25" customHeight="1" x14ac:dyDescent="0.2">
      <c r="A925" s="619" t="str">
        <f>'FN_priloga 1'!$B$1</f>
        <v>EKONOMSKA ŠOLA MURSKA SOBOTA, NORŠINSKA ULICA 13, 9000 MURSKA SOBOTA</v>
      </c>
      <c r="B925" s="616"/>
      <c r="C925" s="613"/>
      <c r="D925" s="559"/>
      <c r="E925" s="560"/>
      <c r="F925" s="559"/>
      <c r="G925" s="559"/>
      <c r="H925" s="559"/>
      <c r="I925" s="559"/>
      <c r="J925" s="559"/>
      <c r="K925" s="561">
        <f t="shared" si="60"/>
        <v>0</v>
      </c>
      <c r="L925" s="559"/>
      <c r="M925" s="559"/>
      <c r="N925" s="561">
        <f t="shared" si="61"/>
        <v>0</v>
      </c>
      <c r="O925" s="561">
        <f t="shared" si="62"/>
        <v>0</v>
      </c>
      <c r="P925" s="559"/>
      <c r="Q925" s="562">
        <f t="shared" si="63"/>
        <v>0</v>
      </c>
    </row>
    <row r="926" spans="1:17" s="563" customFormat="1" ht="20.25" customHeight="1" x14ac:dyDescent="0.2">
      <c r="A926" s="619" t="str">
        <f>'FN_priloga 1'!$B$1</f>
        <v>EKONOMSKA ŠOLA MURSKA SOBOTA, NORŠINSKA ULICA 13, 9000 MURSKA SOBOTA</v>
      </c>
      <c r="B926" s="616"/>
      <c r="C926" s="613"/>
      <c r="D926" s="559"/>
      <c r="E926" s="560"/>
      <c r="F926" s="559"/>
      <c r="G926" s="559"/>
      <c r="H926" s="559"/>
      <c r="I926" s="559"/>
      <c r="J926" s="559"/>
      <c r="K926" s="561">
        <f t="shared" si="60"/>
        <v>0</v>
      </c>
      <c r="L926" s="559"/>
      <c r="M926" s="559"/>
      <c r="N926" s="561">
        <f t="shared" si="61"/>
        <v>0</v>
      </c>
      <c r="O926" s="561">
        <f t="shared" si="62"/>
        <v>0</v>
      </c>
      <c r="P926" s="559"/>
      <c r="Q926" s="562">
        <f t="shared" si="63"/>
        <v>0</v>
      </c>
    </row>
    <row r="927" spans="1:17" s="563" customFormat="1" ht="20.25" customHeight="1" x14ac:dyDescent="0.2">
      <c r="A927" s="619" t="str">
        <f>'FN_priloga 1'!$B$1</f>
        <v>EKONOMSKA ŠOLA MURSKA SOBOTA, NORŠINSKA ULICA 13, 9000 MURSKA SOBOTA</v>
      </c>
      <c r="B927" s="616"/>
      <c r="C927" s="613"/>
      <c r="D927" s="559"/>
      <c r="E927" s="560"/>
      <c r="F927" s="559"/>
      <c r="G927" s="559"/>
      <c r="H927" s="559"/>
      <c r="I927" s="559"/>
      <c r="J927" s="559"/>
      <c r="K927" s="561">
        <f t="shared" si="60"/>
        <v>0</v>
      </c>
      <c r="L927" s="559"/>
      <c r="M927" s="559"/>
      <c r="N927" s="561">
        <f t="shared" si="61"/>
        <v>0</v>
      </c>
      <c r="O927" s="561">
        <f t="shared" si="62"/>
        <v>0</v>
      </c>
      <c r="P927" s="559"/>
      <c r="Q927" s="562">
        <f t="shared" si="63"/>
        <v>0</v>
      </c>
    </row>
    <row r="928" spans="1:17" s="563" customFormat="1" ht="20.25" customHeight="1" x14ac:dyDescent="0.2">
      <c r="A928" s="619" t="str">
        <f>'FN_priloga 1'!$B$1</f>
        <v>EKONOMSKA ŠOLA MURSKA SOBOTA, NORŠINSKA ULICA 13, 9000 MURSKA SOBOTA</v>
      </c>
      <c r="B928" s="616"/>
      <c r="C928" s="613"/>
      <c r="D928" s="559"/>
      <c r="E928" s="560"/>
      <c r="F928" s="559"/>
      <c r="G928" s="559"/>
      <c r="H928" s="559"/>
      <c r="I928" s="559"/>
      <c r="J928" s="559"/>
      <c r="K928" s="561">
        <f t="shared" si="60"/>
        <v>0</v>
      </c>
      <c r="L928" s="559"/>
      <c r="M928" s="559"/>
      <c r="N928" s="561">
        <f t="shared" si="61"/>
        <v>0</v>
      </c>
      <c r="O928" s="561">
        <f t="shared" si="62"/>
        <v>0</v>
      </c>
      <c r="P928" s="559"/>
      <c r="Q928" s="562">
        <f t="shared" si="63"/>
        <v>0</v>
      </c>
    </row>
    <row r="929" spans="1:17" s="563" customFormat="1" ht="20.25" customHeight="1" x14ac:dyDescent="0.2">
      <c r="A929" s="619" t="str">
        <f>'FN_priloga 1'!$B$1</f>
        <v>EKONOMSKA ŠOLA MURSKA SOBOTA, NORŠINSKA ULICA 13, 9000 MURSKA SOBOTA</v>
      </c>
      <c r="B929" s="616"/>
      <c r="C929" s="613"/>
      <c r="D929" s="559"/>
      <c r="E929" s="560"/>
      <c r="F929" s="559"/>
      <c r="G929" s="559"/>
      <c r="H929" s="559"/>
      <c r="I929" s="559"/>
      <c r="J929" s="559"/>
      <c r="K929" s="561">
        <f t="shared" si="60"/>
        <v>0</v>
      </c>
      <c r="L929" s="559"/>
      <c r="M929" s="559"/>
      <c r="N929" s="561">
        <f t="shared" si="61"/>
        <v>0</v>
      </c>
      <c r="O929" s="561">
        <f t="shared" si="62"/>
        <v>0</v>
      </c>
      <c r="P929" s="559"/>
      <c r="Q929" s="562">
        <f t="shared" si="63"/>
        <v>0</v>
      </c>
    </row>
    <row r="930" spans="1:17" s="563" customFormat="1" ht="20.25" customHeight="1" x14ac:dyDescent="0.2">
      <c r="A930" s="619" t="str">
        <f>'FN_priloga 1'!$B$1</f>
        <v>EKONOMSKA ŠOLA MURSKA SOBOTA, NORŠINSKA ULICA 13, 9000 MURSKA SOBOTA</v>
      </c>
      <c r="B930" s="616"/>
      <c r="C930" s="613"/>
      <c r="D930" s="559"/>
      <c r="E930" s="560"/>
      <c r="F930" s="559"/>
      <c r="G930" s="559"/>
      <c r="H930" s="559"/>
      <c r="I930" s="559"/>
      <c r="J930" s="559"/>
      <c r="K930" s="561">
        <f t="shared" si="60"/>
        <v>0</v>
      </c>
      <c r="L930" s="559"/>
      <c r="M930" s="559"/>
      <c r="N930" s="561">
        <f t="shared" si="61"/>
        <v>0</v>
      </c>
      <c r="O930" s="561">
        <f t="shared" si="62"/>
        <v>0</v>
      </c>
      <c r="P930" s="559"/>
      <c r="Q930" s="562">
        <f t="shared" si="63"/>
        <v>0</v>
      </c>
    </row>
    <row r="931" spans="1:17" s="563" customFormat="1" ht="20.25" customHeight="1" x14ac:dyDescent="0.2">
      <c r="A931" s="619" t="str">
        <f>'FN_priloga 1'!$B$1</f>
        <v>EKONOMSKA ŠOLA MURSKA SOBOTA, NORŠINSKA ULICA 13, 9000 MURSKA SOBOTA</v>
      </c>
      <c r="B931" s="616"/>
      <c r="C931" s="613"/>
      <c r="D931" s="559"/>
      <c r="E931" s="560"/>
      <c r="F931" s="559"/>
      <c r="G931" s="559"/>
      <c r="H931" s="559"/>
      <c r="I931" s="559"/>
      <c r="J931" s="559"/>
      <c r="K931" s="561">
        <f t="shared" si="60"/>
        <v>0</v>
      </c>
      <c r="L931" s="559"/>
      <c r="M931" s="559"/>
      <c r="N931" s="561">
        <f t="shared" si="61"/>
        <v>0</v>
      </c>
      <c r="O931" s="561">
        <f t="shared" si="62"/>
        <v>0</v>
      </c>
      <c r="P931" s="559"/>
      <c r="Q931" s="562">
        <f t="shared" si="63"/>
        <v>0</v>
      </c>
    </row>
    <row r="932" spans="1:17" s="563" customFormat="1" ht="20.25" customHeight="1" x14ac:dyDescent="0.2">
      <c r="A932" s="619" t="str">
        <f>'FN_priloga 1'!$B$1</f>
        <v>EKONOMSKA ŠOLA MURSKA SOBOTA, NORŠINSKA ULICA 13, 9000 MURSKA SOBOTA</v>
      </c>
      <c r="B932" s="616"/>
      <c r="C932" s="613"/>
      <c r="D932" s="559"/>
      <c r="E932" s="560"/>
      <c r="F932" s="559"/>
      <c r="G932" s="559"/>
      <c r="H932" s="559"/>
      <c r="I932" s="559"/>
      <c r="J932" s="559"/>
      <c r="K932" s="561">
        <f t="shared" si="60"/>
        <v>0</v>
      </c>
      <c r="L932" s="559"/>
      <c r="M932" s="559"/>
      <c r="N932" s="561">
        <f t="shared" si="61"/>
        <v>0</v>
      </c>
      <c r="O932" s="561">
        <f t="shared" si="62"/>
        <v>0</v>
      </c>
      <c r="P932" s="559"/>
      <c r="Q932" s="562">
        <f t="shared" si="63"/>
        <v>0</v>
      </c>
    </row>
    <row r="933" spans="1:17" s="563" customFormat="1" ht="20.25" customHeight="1" x14ac:dyDescent="0.2">
      <c r="A933" s="619" t="str">
        <f>'FN_priloga 1'!$B$1</f>
        <v>EKONOMSKA ŠOLA MURSKA SOBOTA, NORŠINSKA ULICA 13, 9000 MURSKA SOBOTA</v>
      </c>
      <c r="B933" s="616"/>
      <c r="C933" s="613"/>
      <c r="D933" s="559"/>
      <c r="E933" s="560"/>
      <c r="F933" s="559"/>
      <c r="G933" s="559"/>
      <c r="H933" s="559"/>
      <c r="I933" s="559"/>
      <c r="J933" s="559"/>
      <c r="K933" s="561">
        <f t="shared" si="60"/>
        <v>0</v>
      </c>
      <c r="L933" s="559"/>
      <c r="M933" s="559"/>
      <c r="N933" s="561">
        <f t="shared" si="61"/>
        <v>0</v>
      </c>
      <c r="O933" s="561">
        <f t="shared" si="62"/>
        <v>0</v>
      </c>
      <c r="P933" s="559"/>
      <c r="Q933" s="562">
        <f t="shared" si="63"/>
        <v>0</v>
      </c>
    </row>
    <row r="934" spans="1:17" s="563" customFormat="1" ht="20.25" customHeight="1" x14ac:dyDescent="0.2">
      <c r="A934" s="619" t="str">
        <f>'FN_priloga 1'!$B$1</f>
        <v>EKONOMSKA ŠOLA MURSKA SOBOTA, NORŠINSKA ULICA 13, 9000 MURSKA SOBOTA</v>
      </c>
      <c r="B934" s="616"/>
      <c r="C934" s="613"/>
      <c r="D934" s="559"/>
      <c r="E934" s="560"/>
      <c r="F934" s="559"/>
      <c r="G934" s="559"/>
      <c r="H934" s="559"/>
      <c r="I934" s="559"/>
      <c r="J934" s="559"/>
      <c r="K934" s="561">
        <f t="shared" si="60"/>
        <v>0</v>
      </c>
      <c r="L934" s="559"/>
      <c r="M934" s="559"/>
      <c r="N934" s="561">
        <f t="shared" si="61"/>
        <v>0</v>
      </c>
      <c r="O934" s="561">
        <f t="shared" si="62"/>
        <v>0</v>
      </c>
      <c r="P934" s="559"/>
      <c r="Q934" s="562">
        <f t="shared" si="63"/>
        <v>0</v>
      </c>
    </row>
    <row r="935" spans="1:17" s="563" customFormat="1" ht="20.25" customHeight="1" x14ac:dyDescent="0.2">
      <c r="A935" s="619" t="str">
        <f>'FN_priloga 1'!$B$1</f>
        <v>EKONOMSKA ŠOLA MURSKA SOBOTA, NORŠINSKA ULICA 13, 9000 MURSKA SOBOTA</v>
      </c>
      <c r="B935" s="616"/>
      <c r="C935" s="613"/>
      <c r="D935" s="559"/>
      <c r="E935" s="560"/>
      <c r="F935" s="559"/>
      <c r="G935" s="559"/>
      <c r="H935" s="559"/>
      <c r="I935" s="559"/>
      <c r="J935" s="559"/>
      <c r="K935" s="561">
        <f t="shared" si="60"/>
        <v>0</v>
      </c>
      <c r="L935" s="559"/>
      <c r="M935" s="559"/>
      <c r="N935" s="561">
        <f t="shared" si="61"/>
        <v>0</v>
      </c>
      <c r="O935" s="561">
        <f t="shared" si="62"/>
        <v>0</v>
      </c>
      <c r="P935" s="559"/>
      <c r="Q935" s="562">
        <f t="shared" si="63"/>
        <v>0</v>
      </c>
    </row>
    <row r="936" spans="1:17" s="563" customFormat="1" ht="20.25" customHeight="1" x14ac:dyDescent="0.2">
      <c r="A936" s="619" t="str">
        <f>'FN_priloga 1'!$B$1</f>
        <v>EKONOMSKA ŠOLA MURSKA SOBOTA, NORŠINSKA ULICA 13, 9000 MURSKA SOBOTA</v>
      </c>
      <c r="B936" s="616"/>
      <c r="C936" s="613"/>
      <c r="D936" s="559"/>
      <c r="E936" s="560"/>
      <c r="F936" s="559"/>
      <c r="G936" s="559"/>
      <c r="H936" s="559"/>
      <c r="I936" s="559"/>
      <c r="J936" s="559"/>
      <c r="K936" s="561">
        <f t="shared" si="60"/>
        <v>0</v>
      </c>
      <c r="L936" s="559"/>
      <c r="M936" s="559"/>
      <c r="N936" s="561">
        <f t="shared" si="61"/>
        <v>0</v>
      </c>
      <c r="O936" s="561">
        <f t="shared" si="62"/>
        <v>0</v>
      </c>
      <c r="P936" s="559"/>
      <c r="Q936" s="562">
        <f t="shared" si="63"/>
        <v>0</v>
      </c>
    </row>
    <row r="937" spans="1:17" s="563" customFormat="1" ht="20.25" customHeight="1" x14ac:dyDescent="0.2">
      <c r="A937" s="619" t="str">
        <f>'FN_priloga 1'!$B$1</f>
        <v>EKONOMSKA ŠOLA MURSKA SOBOTA, NORŠINSKA ULICA 13, 9000 MURSKA SOBOTA</v>
      </c>
      <c r="B937" s="616"/>
      <c r="C937" s="613"/>
      <c r="D937" s="559"/>
      <c r="E937" s="560"/>
      <c r="F937" s="559"/>
      <c r="G937" s="559"/>
      <c r="H937" s="559"/>
      <c r="I937" s="559"/>
      <c r="J937" s="559"/>
      <c r="K937" s="561">
        <f t="shared" si="60"/>
        <v>0</v>
      </c>
      <c r="L937" s="559"/>
      <c r="M937" s="559"/>
      <c r="N937" s="561">
        <f t="shared" si="61"/>
        <v>0</v>
      </c>
      <c r="O937" s="561">
        <f t="shared" si="62"/>
        <v>0</v>
      </c>
      <c r="P937" s="559"/>
      <c r="Q937" s="562">
        <f t="shared" si="63"/>
        <v>0</v>
      </c>
    </row>
    <row r="938" spans="1:17" s="563" customFormat="1" ht="20.25" customHeight="1" x14ac:dyDescent="0.2">
      <c r="A938" s="619" t="str">
        <f>'FN_priloga 1'!$B$1</f>
        <v>EKONOMSKA ŠOLA MURSKA SOBOTA, NORŠINSKA ULICA 13, 9000 MURSKA SOBOTA</v>
      </c>
      <c r="B938" s="616"/>
      <c r="C938" s="613"/>
      <c r="D938" s="559"/>
      <c r="E938" s="560"/>
      <c r="F938" s="559"/>
      <c r="G938" s="559"/>
      <c r="H938" s="559"/>
      <c r="I938" s="559"/>
      <c r="J938" s="559"/>
      <c r="K938" s="561">
        <f t="shared" si="60"/>
        <v>0</v>
      </c>
      <c r="L938" s="559"/>
      <c r="M938" s="559"/>
      <c r="N938" s="561">
        <f t="shared" si="61"/>
        <v>0</v>
      </c>
      <c r="O938" s="561">
        <f t="shared" si="62"/>
        <v>0</v>
      </c>
      <c r="P938" s="559"/>
      <c r="Q938" s="562">
        <f t="shared" si="63"/>
        <v>0</v>
      </c>
    </row>
    <row r="939" spans="1:17" s="563" customFormat="1" ht="20.25" customHeight="1" x14ac:dyDescent="0.2">
      <c r="A939" s="619" t="str">
        <f>'FN_priloga 1'!$B$1</f>
        <v>EKONOMSKA ŠOLA MURSKA SOBOTA, NORŠINSKA ULICA 13, 9000 MURSKA SOBOTA</v>
      </c>
      <c r="B939" s="616"/>
      <c r="C939" s="613"/>
      <c r="D939" s="559"/>
      <c r="E939" s="560"/>
      <c r="F939" s="559"/>
      <c r="G939" s="559"/>
      <c r="H939" s="559"/>
      <c r="I939" s="559"/>
      <c r="J939" s="559"/>
      <c r="K939" s="561">
        <f t="shared" si="60"/>
        <v>0</v>
      </c>
      <c r="L939" s="559"/>
      <c r="M939" s="559"/>
      <c r="N939" s="561">
        <f t="shared" si="61"/>
        <v>0</v>
      </c>
      <c r="O939" s="561">
        <f t="shared" si="62"/>
        <v>0</v>
      </c>
      <c r="P939" s="559"/>
      <c r="Q939" s="562">
        <f t="shared" si="63"/>
        <v>0</v>
      </c>
    </row>
    <row r="940" spans="1:17" s="563" customFormat="1" ht="20.25" customHeight="1" x14ac:dyDescent="0.2">
      <c r="A940" s="619" t="str">
        <f>'FN_priloga 1'!$B$1</f>
        <v>EKONOMSKA ŠOLA MURSKA SOBOTA, NORŠINSKA ULICA 13, 9000 MURSKA SOBOTA</v>
      </c>
      <c r="B940" s="616"/>
      <c r="C940" s="613"/>
      <c r="D940" s="559"/>
      <c r="E940" s="560"/>
      <c r="F940" s="559"/>
      <c r="G940" s="559"/>
      <c r="H940" s="559"/>
      <c r="I940" s="559"/>
      <c r="J940" s="559"/>
      <c r="K940" s="561">
        <f t="shared" si="60"/>
        <v>0</v>
      </c>
      <c r="L940" s="559"/>
      <c r="M940" s="559"/>
      <c r="N940" s="561">
        <f t="shared" si="61"/>
        <v>0</v>
      </c>
      <c r="O940" s="561">
        <f t="shared" si="62"/>
        <v>0</v>
      </c>
      <c r="P940" s="559"/>
      <c r="Q940" s="562">
        <f t="shared" si="63"/>
        <v>0</v>
      </c>
    </row>
    <row r="941" spans="1:17" s="563" customFormat="1" ht="20.25" customHeight="1" x14ac:dyDescent="0.2">
      <c r="A941" s="619" t="str">
        <f>'FN_priloga 1'!$B$1</f>
        <v>EKONOMSKA ŠOLA MURSKA SOBOTA, NORŠINSKA ULICA 13, 9000 MURSKA SOBOTA</v>
      </c>
      <c r="B941" s="616"/>
      <c r="C941" s="613"/>
      <c r="D941" s="559"/>
      <c r="E941" s="560"/>
      <c r="F941" s="559"/>
      <c r="G941" s="559"/>
      <c r="H941" s="559"/>
      <c r="I941" s="559"/>
      <c r="J941" s="559"/>
      <c r="K941" s="561">
        <f t="shared" si="60"/>
        <v>0</v>
      </c>
      <c r="L941" s="559"/>
      <c r="M941" s="559"/>
      <c r="N941" s="561">
        <f t="shared" si="61"/>
        <v>0</v>
      </c>
      <c r="O941" s="561">
        <f t="shared" si="62"/>
        <v>0</v>
      </c>
      <c r="P941" s="559"/>
      <c r="Q941" s="562">
        <f t="shared" si="63"/>
        <v>0</v>
      </c>
    </row>
    <row r="942" spans="1:17" s="563" customFormat="1" ht="20.25" customHeight="1" x14ac:dyDescent="0.2">
      <c r="A942" s="619" t="str">
        <f>'FN_priloga 1'!$B$1</f>
        <v>EKONOMSKA ŠOLA MURSKA SOBOTA, NORŠINSKA ULICA 13, 9000 MURSKA SOBOTA</v>
      </c>
      <c r="B942" s="616"/>
      <c r="C942" s="613"/>
      <c r="D942" s="559"/>
      <c r="E942" s="560"/>
      <c r="F942" s="559"/>
      <c r="G942" s="559"/>
      <c r="H942" s="559"/>
      <c r="I942" s="559"/>
      <c r="J942" s="559"/>
      <c r="K942" s="561">
        <f t="shared" si="60"/>
        <v>0</v>
      </c>
      <c r="L942" s="559"/>
      <c r="M942" s="559"/>
      <c r="N942" s="561">
        <f t="shared" si="61"/>
        <v>0</v>
      </c>
      <c r="O942" s="561">
        <f t="shared" si="62"/>
        <v>0</v>
      </c>
      <c r="P942" s="559"/>
      <c r="Q942" s="562">
        <f t="shared" si="63"/>
        <v>0</v>
      </c>
    </row>
    <row r="943" spans="1:17" s="563" customFormat="1" ht="20.25" customHeight="1" x14ac:dyDescent="0.2">
      <c r="A943" s="619" t="str">
        <f>'FN_priloga 1'!$B$1</f>
        <v>EKONOMSKA ŠOLA MURSKA SOBOTA, NORŠINSKA ULICA 13, 9000 MURSKA SOBOTA</v>
      </c>
      <c r="B943" s="616"/>
      <c r="C943" s="613"/>
      <c r="D943" s="559"/>
      <c r="E943" s="560"/>
      <c r="F943" s="559"/>
      <c r="G943" s="559"/>
      <c r="H943" s="559"/>
      <c r="I943" s="559"/>
      <c r="J943" s="559"/>
      <c r="K943" s="561">
        <f t="shared" si="60"/>
        <v>0</v>
      </c>
      <c r="L943" s="559"/>
      <c r="M943" s="559"/>
      <c r="N943" s="561">
        <f t="shared" si="61"/>
        <v>0</v>
      </c>
      <c r="O943" s="561">
        <f t="shared" si="62"/>
        <v>0</v>
      </c>
      <c r="P943" s="559"/>
      <c r="Q943" s="562">
        <f t="shared" si="63"/>
        <v>0</v>
      </c>
    </row>
    <row r="944" spans="1:17" s="563" customFormat="1" ht="20.25" customHeight="1" x14ac:dyDescent="0.2">
      <c r="A944" s="619" t="str">
        <f>'FN_priloga 1'!$B$1</f>
        <v>EKONOMSKA ŠOLA MURSKA SOBOTA, NORŠINSKA ULICA 13, 9000 MURSKA SOBOTA</v>
      </c>
      <c r="B944" s="616"/>
      <c r="C944" s="613"/>
      <c r="D944" s="559"/>
      <c r="E944" s="560"/>
      <c r="F944" s="559"/>
      <c r="G944" s="559"/>
      <c r="H944" s="559"/>
      <c r="I944" s="559"/>
      <c r="J944" s="559"/>
      <c r="K944" s="561">
        <f t="shared" si="60"/>
        <v>0</v>
      </c>
      <c r="L944" s="559"/>
      <c r="M944" s="559"/>
      <c r="N944" s="561">
        <f t="shared" si="61"/>
        <v>0</v>
      </c>
      <c r="O944" s="561">
        <f t="shared" si="62"/>
        <v>0</v>
      </c>
      <c r="P944" s="559"/>
      <c r="Q944" s="562">
        <f t="shared" si="63"/>
        <v>0</v>
      </c>
    </row>
    <row r="945" spans="1:17" s="563" customFormat="1" ht="20.25" customHeight="1" x14ac:dyDescent="0.2">
      <c r="A945" s="619" t="str">
        <f>'FN_priloga 1'!$B$1</f>
        <v>EKONOMSKA ŠOLA MURSKA SOBOTA, NORŠINSKA ULICA 13, 9000 MURSKA SOBOTA</v>
      </c>
      <c r="B945" s="616"/>
      <c r="C945" s="613"/>
      <c r="D945" s="559"/>
      <c r="E945" s="560"/>
      <c r="F945" s="559"/>
      <c r="G945" s="559"/>
      <c r="H945" s="559"/>
      <c r="I945" s="559"/>
      <c r="J945" s="559"/>
      <c r="K945" s="561">
        <f t="shared" si="60"/>
        <v>0</v>
      </c>
      <c r="L945" s="559"/>
      <c r="M945" s="559"/>
      <c r="N945" s="561">
        <f t="shared" si="61"/>
        <v>0</v>
      </c>
      <c r="O945" s="561">
        <f t="shared" si="62"/>
        <v>0</v>
      </c>
      <c r="P945" s="559"/>
      <c r="Q945" s="562">
        <f t="shared" si="63"/>
        <v>0</v>
      </c>
    </row>
    <row r="946" spans="1:17" s="563" customFormat="1" ht="20.25" customHeight="1" x14ac:dyDescent="0.2">
      <c r="A946" s="619" t="str">
        <f>'FN_priloga 1'!$B$1</f>
        <v>EKONOMSKA ŠOLA MURSKA SOBOTA, NORŠINSKA ULICA 13, 9000 MURSKA SOBOTA</v>
      </c>
      <c r="B946" s="616"/>
      <c r="C946" s="613"/>
      <c r="D946" s="559"/>
      <c r="E946" s="560"/>
      <c r="F946" s="559"/>
      <c r="G946" s="559"/>
      <c r="H946" s="559"/>
      <c r="I946" s="559"/>
      <c r="J946" s="559"/>
      <c r="K946" s="561">
        <f t="shared" si="60"/>
        <v>0</v>
      </c>
      <c r="L946" s="559"/>
      <c r="M946" s="559"/>
      <c r="N946" s="561">
        <f t="shared" si="61"/>
        <v>0</v>
      </c>
      <c r="O946" s="561">
        <f t="shared" si="62"/>
        <v>0</v>
      </c>
      <c r="P946" s="559"/>
      <c r="Q946" s="562">
        <f t="shared" si="63"/>
        <v>0</v>
      </c>
    </row>
    <row r="947" spans="1:17" s="563" customFormat="1" ht="20.25" customHeight="1" x14ac:dyDescent="0.2">
      <c r="A947" s="619" t="str">
        <f>'FN_priloga 1'!$B$1</f>
        <v>EKONOMSKA ŠOLA MURSKA SOBOTA, NORŠINSKA ULICA 13, 9000 MURSKA SOBOTA</v>
      </c>
      <c r="B947" s="616"/>
      <c r="C947" s="613"/>
      <c r="D947" s="559"/>
      <c r="E947" s="560"/>
      <c r="F947" s="559"/>
      <c r="G947" s="559"/>
      <c r="H947" s="559"/>
      <c r="I947" s="559"/>
      <c r="J947" s="559"/>
      <c r="K947" s="561">
        <f t="shared" si="60"/>
        <v>0</v>
      </c>
      <c r="L947" s="559"/>
      <c r="M947" s="559"/>
      <c r="N947" s="561">
        <f t="shared" si="61"/>
        <v>0</v>
      </c>
      <c r="O947" s="561">
        <f t="shared" si="62"/>
        <v>0</v>
      </c>
      <c r="P947" s="559"/>
      <c r="Q947" s="562">
        <f t="shared" si="63"/>
        <v>0</v>
      </c>
    </row>
    <row r="948" spans="1:17" s="563" customFormat="1" ht="20.25" customHeight="1" x14ac:dyDescent="0.2">
      <c r="A948" s="619" t="str">
        <f>'FN_priloga 1'!$B$1</f>
        <v>EKONOMSKA ŠOLA MURSKA SOBOTA, NORŠINSKA ULICA 13, 9000 MURSKA SOBOTA</v>
      </c>
      <c r="B948" s="616"/>
      <c r="C948" s="613"/>
      <c r="D948" s="559"/>
      <c r="E948" s="560"/>
      <c r="F948" s="559"/>
      <c r="G948" s="559"/>
      <c r="H948" s="559"/>
      <c r="I948" s="559"/>
      <c r="J948" s="559"/>
      <c r="K948" s="561">
        <f t="shared" si="60"/>
        <v>0</v>
      </c>
      <c r="L948" s="559"/>
      <c r="M948" s="559"/>
      <c r="N948" s="561">
        <f t="shared" si="61"/>
        <v>0</v>
      </c>
      <c r="O948" s="561">
        <f t="shared" si="62"/>
        <v>0</v>
      </c>
      <c r="P948" s="559"/>
      <c r="Q948" s="562">
        <f t="shared" si="63"/>
        <v>0</v>
      </c>
    </row>
    <row r="949" spans="1:17" s="563" customFormat="1" ht="20.25" customHeight="1" x14ac:dyDescent="0.2">
      <c r="A949" s="619" t="str">
        <f>'FN_priloga 1'!$B$1</f>
        <v>EKONOMSKA ŠOLA MURSKA SOBOTA, NORŠINSKA ULICA 13, 9000 MURSKA SOBOTA</v>
      </c>
      <c r="B949" s="616"/>
      <c r="C949" s="613"/>
      <c r="D949" s="559"/>
      <c r="E949" s="560"/>
      <c r="F949" s="559"/>
      <c r="G949" s="559"/>
      <c r="H949" s="559"/>
      <c r="I949" s="559"/>
      <c r="J949" s="559"/>
      <c r="K949" s="561">
        <f t="shared" si="60"/>
        <v>0</v>
      </c>
      <c r="L949" s="559"/>
      <c r="M949" s="559"/>
      <c r="N949" s="561">
        <f t="shared" si="61"/>
        <v>0</v>
      </c>
      <c r="O949" s="561">
        <f t="shared" si="62"/>
        <v>0</v>
      </c>
      <c r="P949" s="559"/>
      <c r="Q949" s="562">
        <f t="shared" si="63"/>
        <v>0</v>
      </c>
    </row>
    <row r="950" spans="1:17" s="563" customFormat="1" ht="20.25" customHeight="1" x14ac:dyDescent="0.2">
      <c r="A950" s="619" t="str">
        <f>'FN_priloga 1'!$B$1</f>
        <v>EKONOMSKA ŠOLA MURSKA SOBOTA, NORŠINSKA ULICA 13, 9000 MURSKA SOBOTA</v>
      </c>
      <c r="B950" s="616"/>
      <c r="C950" s="613"/>
      <c r="D950" s="559"/>
      <c r="E950" s="560"/>
      <c r="F950" s="559"/>
      <c r="G950" s="559"/>
      <c r="H950" s="559"/>
      <c r="I950" s="559"/>
      <c r="J950" s="559"/>
      <c r="K950" s="561">
        <f t="shared" si="60"/>
        <v>0</v>
      </c>
      <c r="L950" s="559"/>
      <c r="M950" s="559"/>
      <c r="N950" s="561">
        <f t="shared" si="61"/>
        <v>0</v>
      </c>
      <c r="O950" s="561">
        <f t="shared" si="62"/>
        <v>0</v>
      </c>
      <c r="P950" s="559"/>
      <c r="Q950" s="562">
        <f t="shared" si="63"/>
        <v>0</v>
      </c>
    </row>
    <row r="951" spans="1:17" s="563" customFormat="1" ht="20.25" customHeight="1" x14ac:dyDescent="0.2">
      <c r="A951" s="619" t="str">
        <f>'FN_priloga 1'!$B$1</f>
        <v>EKONOMSKA ŠOLA MURSKA SOBOTA, NORŠINSKA ULICA 13, 9000 MURSKA SOBOTA</v>
      </c>
      <c r="B951" s="616"/>
      <c r="C951" s="613"/>
      <c r="D951" s="559"/>
      <c r="E951" s="560"/>
      <c r="F951" s="559"/>
      <c r="G951" s="559"/>
      <c r="H951" s="559"/>
      <c r="I951" s="559"/>
      <c r="J951" s="559"/>
      <c r="K951" s="561">
        <f t="shared" si="60"/>
        <v>0</v>
      </c>
      <c r="L951" s="559"/>
      <c r="M951" s="559"/>
      <c r="N951" s="561">
        <f t="shared" si="61"/>
        <v>0</v>
      </c>
      <c r="O951" s="561">
        <f t="shared" si="62"/>
        <v>0</v>
      </c>
      <c r="P951" s="559"/>
      <c r="Q951" s="562">
        <f t="shared" si="63"/>
        <v>0</v>
      </c>
    </row>
    <row r="952" spans="1:17" s="563" customFormat="1" ht="20.25" customHeight="1" x14ac:dyDescent="0.2">
      <c r="A952" s="619" t="str">
        <f>'FN_priloga 1'!$B$1</f>
        <v>EKONOMSKA ŠOLA MURSKA SOBOTA, NORŠINSKA ULICA 13, 9000 MURSKA SOBOTA</v>
      </c>
      <c r="B952" s="616"/>
      <c r="C952" s="613"/>
      <c r="D952" s="559"/>
      <c r="E952" s="560"/>
      <c r="F952" s="559"/>
      <c r="G952" s="559"/>
      <c r="H952" s="559"/>
      <c r="I952" s="559"/>
      <c r="J952" s="559"/>
      <c r="K952" s="561">
        <f t="shared" si="60"/>
        <v>0</v>
      </c>
      <c r="L952" s="559"/>
      <c r="M952" s="559"/>
      <c r="N952" s="561">
        <f t="shared" si="61"/>
        <v>0</v>
      </c>
      <c r="O952" s="561">
        <f t="shared" si="62"/>
        <v>0</v>
      </c>
      <c r="P952" s="559"/>
      <c r="Q952" s="562">
        <f t="shared" si="63"/>
        <v>0</v>
      </c>
    </row>
    <row r="953" spans="1:17" s="563" customFormat="1" ht="20.25" customHeight="1" x14ac:dyDescent="0.2">
      <c r="A953" s="619" t="str">
        <f>'FN_priloga 1'!$B$1</f>
        <v>EKONOMSKA ŠOLA MURSKA SOBOTA, NORŠINSKA ULICA 13, 9000 MURSKA SOBOTA</v>
      </c>
      <c r="B953" s="616"/>
      <c r="C953" s="613"/>
      <c r="D953" s="559"/>
      <c r="E953" s="560"/>
      <c r="F953" s="559"/>
      <c r="G953" s="559"/>
      <c r="H953" s="559"/>
      <c r="I953" s="559"/>
      <c r="J953" s="559"/>
      <c r="K953" s="561">
        <f t="shared" si="60"/>
        <v>0</v>
      </c>
      <c r="L953" s="559"/>
      <c r="M953" s="559"/>
      <c r="N953" s="561">
        <f t="shared" si="61"/>
        <v>0</v>
      </c>
      <c r="O953" s="561">
        <f t="shared" si="62"/>
        <v>0</v>
      </c>
      <c r="P953" s="559"/>
      <c r="Q953" s="562">
        <f t="shared" si="63"/>
        <v>0</v>
      </c>
    </row>
    <row r="954" spans="1:17" s="563" customFormat="1" ht="20.25" customHeight="1" x14ac:dyDescent="0.2">
      <c r="A954" s="619" t="str">
        <f>'FN_priloga 1'!$B$1</f>
        <v>EKONOMSKA ŠOLA MURSKA SOBOTA, NORŠINSKA ULICA 13, 9000 MURSKA SOBOTA</v>
      </c>
      <c r="B954" s="616"/>
      <c r="C954" s="613"/>
      <c r="D954" s="559"/>
      <c r="E954" s="560"/>
      <c r="F954" s="559"/>
      <c r="G954" s="559"/>
      <c r="H954" s="559"/>
      <c r="I954" s="559"/>
      <c r="J954" s="559"/>
      <c r="K954" s="561">
        <f t="shared" si="60"/>
        <v>0</v>
      </c>
      <c r="L954" s="559"/>
      <c r="M954" s="559"/>
      <c r="N954" s="561">
        <f t="shared" si="61"/>
        <v>0</v>
      </c>
      <c r="O954" s="561">
        <f t="shared" si="62"/>
        <v>0</v>
      </c>
      <c r="P954" s="559"/>
      <c r="Q954" s="562">
        <f t="shared" si="63"/>
        <v>0</v>
      </c>
    </row>
    <row r="955" spans="1:17" s="563" customFormat="1" ht="20.25" customHeight="1" x14ac:dyDescent="0.2">
      <c r="A955" s="619" t="str">
        <f>'FN_priloga 1'!$B$1</f>
        <v>EKONOMSKA ŠOLA MURSKA SOBOTA, NORŠINSKA ULICA 13, 9000 MURSKA SOBOTA</v>
      </c>
      <c r="B955" s="616"/>
      <c r="C955" s="613"/>
      <c r="D955" s="559"/>
      <c r="E955" s="560"/>
      <c r="F955" s="559"/>
      <c r="G955" s="559"/>
      <c r="H955" s="559"/>
      <c r="I955" s="559"/>
      <c r="J955" s="559"/>
      <c r="K955" s="561">
        <f t="shared" si="60"/>
        <v>0</v>
      </c>
      <c r="L955" s="559"/>
      <c r="M955" s="559"/>
      <c r="N955" s="561">
        <f t="shared" si="61"/>
        <v>0</v>
      </c>
      <c r="O955" s="561">
        <f t="shared" si="62"/>
        <v>0</v>
      </c>
      <c r="P955" s="559"/>
      <c r="Q955" s="562">
        <f t="shared" si="63"/>
        <v>0</v>
      </c>
    </row>
    <row r="956" spans="1:17" s="563" customFormat="1" ht="20.25" customHeight="1" x14ac:dyDescent="0.2">
      <c r="A956" s="619" t="str">
        <f>'FN_priloga 1'!$B$1</f>
        <v>EKONOMSKA ŠOLA MURSKA SOBOTA, NORŠINSKA ULICA 13, 9000 MURSKA SOBOTA</v>
      </c>
      <c r="B956" s="616"/>
      <c r="C956" s="613"/>
      <c r="D956" s="559"/>
      <c r="E956" s="560"/>
      <c r="F956" s="559"/>
      <c r="G956" s="559"/>
      <c r="H956" s="559"/>
      <c r="I956" s="559"/>
      <c r="J956" s="559"/>
      <c r="K956" s="561">
        <f t="shared" si="60"/>
        <v>0</v>
      </c>
      <c r="L956" s="559"/>
      <c r="M956" s="559"/>
      <c r="N956" s="561">
        <f t="shared" si="61"/>
        <v>0</v>
      </c>
      <c r="O956" s="561">
        <f t="shared" si="62"/>
        <v>0</v>
      </c>
      <c r="P956" s="559"/>
      <c r="Q956" s="562">
        <f t="shared" si="63"/>
        <v>0</v>
      </c>
    </row>
    <row r="957" spans="1:17" s="563" customFormat="1" ht="20.25" customHeight="1" x14ac:dyDescent="0.2">
      <c r="A957" s="619" t="str">
        <f>'FN_priloga 1'!$B$1</f>
        <v>EKONOMSKA ŠOLA MURSKA SOBOTA, NORŠINSKA ULICA 13, 9000 MURSKA SOBOTA</v>
      </c>
      <c r="B957" s="616"/>
      <c r="C957" s="613"/>
      <c r="D957" s="559"/>
      <c r="E957" s="560"/>
      <c r="F957" s="559"/>
      <c r="G957" s="559"/>
      <c r="H957" s="559"/>
      <c r="I957" s="559"/>
      <c r="J957" s="559"/>
      <c r="K957" s="561">
        <f t="shared" si="60"/>
        <v>0</v>
      </c>
      <c r="L957" s="559"/>
      <c r="M957" s="559"/>
      <c r="N957" s="561">
        <f t="shared" si="61"/>
        <v>0</v>
      </c>
      <c r="O957" s="561">
        <f t="shared" si="62"/>
        <v>0</v>
      </c>
      <c r="P957" s="559"/>
      <c r="Q957" s="562">
        <f t="shared" si="63"/>
        <v>0</v>
      </c>
    </row>
    <row r="958" spans="1:17" s="563" customFormat="1" ht="20.25" customHeight="1" x14ac:dyDescent="0.2">
      <c r="A958" s="619" t="str">
        <f>'FN_priloga 1'!$B$1</f>
        <v>EKONOMSKA ŠOLA MURSKA SOBOTA, NORŠINSKA ULICA 13, 9000 MURSKA SOBOTA</v>
      </c>
      <c r="B958" s="616"/>
      <c r="C958" s="613"/>
      <c r="D958" s="559"/>
      <c r="E958" s="560"/>
      <c r="F958" s="559"/>
      <c r="G958" s="559"/>
      <c r="H958" s="559"/>
      <c r="I958" s="559"/>
      <c r="J958" s="559"/>
      <c r="K958" s="561">
        <f t="shared" si="60"/>
        <v>0</v>
      </c>
      <c r="L958" s="559"/>
      <c r="M958" s="559"/>
      <c r="N958" s="561">
        <f t="shared" si="61"/>
        <v>0</v>
      </c>
      <c r="O958" s="561">
        <f t="shared" si="62"/>
        <v>0</v>
      </c>
      <c r="P958" s="559"/>
      <c r="Q958" s="562">
        <f t="shared" si="63"/>
        <v>0</v>
      </c>
    </row>
    <row r="959" spans="1:17" s="563" customFormat="1" ht="20.25" customHeight="1" x14ac:dyDescent="0.2">
      <c r="A959" s="619" t="str">
        <f>'FN_priloga 1'!$B$1</f>
        <v>EKONOMSKA ŠOLA MURSKA SOBOTA, NORŠINSKA ULICA 13, 9000 MURSKA SOBOTA</v>
      </c>
      <c r="B959" s="616"/>
      <c r="C959" s="613"/>
      <c r="D959" s="559"/>
      <c r="E959" s="560"/>
      <c r="F959" s="559"/>
      <c r="G959" s="559"/>
      <c r="H959" s="559"/>
      <c r="I959" s="559"/>
      <c r="J959" s="559"/>
      <c r="K959" s="561">
        <f t="shared" si="60"/>
        <v>0</v>
      </c>
      <c r="L959" s="559"/>
      <c r="M959" s="559"/>
      <c r="N959" s="561">
        <f t="shared" si="61"/>
        <v>0</v>
      </c>
      <c r="O959" s="561">
        <f t="shared" si="62"/>
        <v>0</v>
      </c>
      <c r="P959" s="559"/>
      <c r="Q959" s="562">
        <f t="shared" si="63"/>
        <v>0</v>
      </c>
    </row>
    <row r="960" spans="1:17" s="563" customFormat="1" ht="20.25" customHeight="1" x14ac:dyDescent="0.2">
      <c r="A960" s="619" t="str">
        <f>'FN_priloga 1'!$B$1</f>
        <v>EKONOMSKA ŠOLA MURSKA SOBOTA, NORŠINSKA ULICA 13, 9000 MURSKA SOBOTA</v>
      </c>
      <c r="B960" s="616"/>
      <c r="C960" s="613"/>
      <c r="D960" s="559"/>
      <c r="E960" s="560"/>
      <c r="F960" s="559"/>
      <c r="G960" s="559"/>
      <c r="H960" s="559"/>
      <c r="I960" s="559"/>
      <c r="J960" s="559"/>
      <c r="K960" s="561">
        <f t="shared" si="60"/>
        <v>0</v>
      </c>
      <c r="L960" s="559"/>
      <c r="M960" s="559"/>
      <c r="N960" s="561">
        <f t="shared" si="61"/>
        <v>0</v>
      </c>
      <c r="O960" s="561">
        <f t="shared" si="62"/>
        <v>0</v>
      </c>
      <c r="P960" s="559"/>
      <c r="Q960" s="562">
        <f t="shared" si="63"/>
        <v>0</v>
      </c>
    </row>
    <row r="961" spans="1:17" s="563" customFormat="1" ht="20.25" customHeight="1" x14ac:dyDescent="0.2">
      <c r="A961" s="619" t="str">
        <f>'FN_priloga 1'!$B$1</f>
        <v>EKONOMSKA ŠOLA MURSKA SOBOTA, NORŠINSKA ULICA 13, 9000 MURSKA SOBOTA</v>
      </c>
      <c r="B961" s="616"/>
      <c r="C961" s="613"/>
      <c r="D961" s="559"/>
      <c r="E961" s="560"/>
      <c r="F961" s="559"/>
      <c r="G961" s="559"/>
      <c r="H961" s="559"/>
      <c r="I961" s="559"/>
      <c r="J961" s="559"/>
      <c r="K961" s="561">
        <f t="shared" si="60"/>
        <v>0</v>
      </c>
      <c r="L961" s="559"/>
      <c r="M961" s="559"/>
      <c r="N961" s="561">
        <f t="shared" si="61"/>
        <v>0</v>
      </c>
      <c r="O961" s="561">
        <f t="shared" si="62"/>
        <v>0</v>
      </c>
      <c r="P961" s="559"/>
      <c r="Q961" s="562">
        <f t="shared" si="63"/>
        <v>0</v>
      </c>
    </row>
    <row r="962" spans="1:17" s="563" customFormat="1" ht="20.25" customHeight="1" x14ac:dyDescent="0.2">
      <c r="A962" s="619" t="str">
        <f>'FN_priloga 1'!$B$1</f>
        <v>EKONOMSKA ŠOLA MURSKA SOBOTA, NORŠINSKA ULICA 13, 9000 MURSKA SOBOTA</v>
      </c>
      <c r="B962" s="616"/>
      <c r="C962" s="613"/>
      <c r="D962" s="559"/>
      <c r="E962" s="560"/>
      <c r="F962" s="559"/>
      <c r="G962" s="559"/>
      <c r="H962" s="559"/>
      <c r="I962" s="559"/>
      <c r="J962" s="559"/>
      <c r="K962" s="561">
        <f t="shared" si="60"/>
        <v>0</v>
      </c>
      <c r="L962" s="559"/>
      <c r="M962" s="559"/>
      <c r="N962" s="561">
        <f t="shared" si="61"/>
        <v>0</v>
      </c>
      <c r="O962" s="561">
        <f t="shared" si="62"/>
        <v>0</v>
      </c>
      <c r="P962" s="559"/>
      <c r="Q962" s="562">
        <f t="shared" si="63"/>
        <v>0</v>
      </c>
    </row>
    <row r="963" spans="1:17" s="563" customFormat="1" ht="20.25" customHeight="1" x14ac:dyDescent="0.2">
      <c r="A963" s="619" t="str">
        <f>'FN_priloga 1'!$B$1</f>
        <v>EKONOMSKA ŠOLA MURSKA SOBOTA, NORŠINSKA ULICA 13, 9000 MURSKA SOBOTA</v>
      </c>
      <c r="B963" s="616"/>
      <c r="C963" s="613"/>
      <c r="D963" s="559"/>
      <c r="E963" s="560"/>
      <c r="F963" s="559"/>
      <c r="G963" s="559"/>
      <c r="H963" s="559"/>
      <c r="I963" s="559"/>
      <c r="J963" s="559"/>
      <c r="K963" s="561">
        <f t="shared" si="60"/>
        <v>0</v>
      </c>
      <c r="L963" s="559"/>
      <c r="M963" s="559"/>
      <c r="N963" s="561">
        <f t="shared" si="61"/>
        <v>0</v>
      </c>
      <c r="O963" s="561">
        <f t="shared" si="62"/>
        <v>0</v>
      </c>
      <c r="P963" s="559"/>
      <c r="Q963" s="562">
        <f t="shared" si="63"/>
        <v>0</v>
      </c>
    </row>
    <row r="964" spans="1:17" s="563" customFormat="1" ht="20.25" customHeight="1" x14ac:dyDescent="0.2">
      <c r="A964" s="619" t="str">
        <f>'FN_priloga 1'!$B$1</f>
        <v>EKONOMSKA ŠOLA MURSKA SOBOTA, NORŠINSKA ULICA 13, 9000 MURSKA SOBOTA</v>
      </c>
      <c r="B964" s="616"/>
      <c r="C964" s="613"/>
      <c r="D964" s="559"/>
      <c r="E964" s="560"/>
      <c r="F964" s="559"/>
      <c r="G964" s="559"/>
      <c r="H964" s="559"/>
      <c r="I964" s="559"/>
      <c r="J964" s="559"/>
      <c r="K964" s="561">
        <f t="shared" si="60"/>
        <v>0</v>
      </c>
      <c r="L964" s="559"/>
      <c r="M964" s="559"/>
      <c r="N964" s="561">
        <f t="shared" si="61"/>
        <v>0</v>
      </c>
      <c r="O964" s="561">
        <f t="shared" si="62"/>
        <v>0</v>
      </c>
      <c r="P964" s="559"/>
      <c r="Q964" s="562">
        <f t="shared" si="63"/>
        <v>0</v>
      </c>
    </row>
    <row r="965" spans="1:17" s="563" customFormat="1" ht="20.25" customHeight="1" x14ac:dyDescent="0.2">
      <c r="A965" s="619" t="str">
        <f>'FN_priloga 1'!$B$1</f>
        <v>EKONOMSKA ŠOLA MURSKA SOBOTA, NORŠINSKA ULICA 13, 9000 MURSKA SOBOTA</v>
      </c>
      <c r="B965" s="616"/>
      <c r="C965" s="613"/>
      <c r="D965" s="559"/>
      <c r="E965" s="560"/>
      <c r="F965" s="559"/>
      <c r="G965" s="559"/>
      <c r="H965" s="559"/>
      <c r="I965" s="559"/>
      <c r="J965" s="559"/>
      <c r="K965" s="561">
        <f t="shared" si="60"/>
        <v>0</v>
      </c>
      <c r="L965" s="559"/>
      <c r="M965" s="559"/>
      <c r="N965" s="561">
        <f t="shared" si="61"/>
        <v>0</v>
      </c>
      <c r="O965" s="561">
        <f t="shared" si="62"/>
        <v>0</v>
      </c>
      <c r="P965" s="559"/>
      <c r="Q965" s="562">
        <f t="shared" si="63"/>
        <v>0</v>
      </c>
    </row>
    <row r="966" spans="1:17" s="563" customFormat="1" ht="20.25" customHeight="1" x14ac:dyDescent="0.2">
      <c r="A966" s="619" t="str">
        <f>'FN_priloga 1'!$B$1</f>
        <v>EKONOMSKA ŠOLA MURSKA SOBOTA, NORŠINSKA ULICA 13, 9000 MURSKA SOBOTA</v>
      </c>
      <c r="B966" s="616"/>
      <c r="C966" s="613"/>
      <c r="D966" s="559"/>
      <c r="E966" s="560"/>
      <c r="F966" s="559"/>
      <c r="G966" s="559"/>
      <c r="H966" s="559"/>
      <c r="I966" s="559"/>
      <c r="J966" s="559"/>
      <c r="K966" s="561">
        <f t="shared" si="60"/>
        <v>0</v>
      </c>
      <c r="L966" s="559"/>
      <c r="M966" s="559"/>
      <c r="N966" s="561">
        <f t="shared" si="61"/>
        <v>0</v>
      </c>
      <c r="O966" s="561">
        <f t="shared" si="62"/>
        <v>0</v>
      </c>
      <c r="P966" s="559"/>
      <c r="Q966" s="562">
        <f t="shared" si="63"/>
        <v>0</v>
      </c>
    </row>
    <row r="967" spans="1:17" s="563" customFormat="1" ht="20.25" customHeight="1" x14ac:dyDescent="0.2">
      <c r="A967" s="619" t="str">
        <f>'FN_priloga 1'!$B$1</f>
        <v>EKONOMSKA ŠOLA MURSKA SOBOTA, NORŠINSKA ULICA 13, 9000 MURSKA SOBOTA</v>
      </c>
      <c r="B967" s="616"/>
      <c r="C967" s="613"/>
      <c r="D967" s="559"/>
      <c r="E967" s="560"/>
      <c r="F967" s="559"/>
      <c r="G967" s="559"/>
      <c r="H967" s="559"/>
      <c r="I967" s="559"/>
      <c r="J967" s="559"/>
      <c r="K967" s="561">
        <f t="shared" si="60"/>
        <v>0</v>
      </c>
      <c r="L967" s="559"/>
      <c r="M967" s="559"/>
      <c r="N967" s="561">
        <f t="shared" si="61"/>
        <v>0</v>
      </c>
      <c r="O967" s="561">
        <f t="shared" si="62"/>
        <v>0</v>
      </c>
      <c r="P967" s="559"/>
      <c r="Q967" s="562">
        <f t="shared" si="63"/>
        <v>0</v>
      </c>
    </row>
    <row r="968" spans="1:17" s="563" customFormat="1" ht="20.25" customHeight="1" x14ac:dyDescent="0.2">
      <c r="A968" s="619" t="str">
        <f>'FN_priloga 1'!$B$1</f>
        <v>EKONOMSKA ŠOLA MURSKA SOBOTA, NORŠINSKA ULICA 13, 9000 MURSKA SOBOTA</v>
      </c>
      <c r="B968" s="616"/>
      <c r="C968" s="613"/>
      <c r="D968" s="559"/>
      <c r="E968" s="560"/>
      <c r="F968" s="559"/>
      <c r="G968" s="559"/>
      <c r="H968" s="559"/>
      <c r="I968" s="559"/>
      <c r="J968" s="559"/>
      <c r="K968" s="561">
        <f t="shared" si="60"/>
        <v>0</v>
      </c>
      <c r="L968" s="559"/>
      <c r="M968" s="559"/>
      <c r="N968" s="561">
        <f t="shared" si="61"/>
        <v>0</v>
      </c>
      <c r="O968" s="561">
        <f t="shared" si="62"/>
        <v>0</v>
      </c>
      <c r="P968" s="559"/>
      <c r="Q968" s="562">
        <f t="shared" si="63"/>
        <v>0</v>
      </c>
    </row>
    <row r="969" spans="1:17" s="563" customFormat="1" ht="20.25" customHeight="1" x14ac:dyDescent="0.2">
      <c r="A969" s="619" t="str">
        <f>'FN_priloga 1'!$B$1</f>
        <v>EKONOMSKA ŠOLA MURSKA SOBOTA, NORŠINSKA ULICA 13, 9000 MURSKA SOBOTA</v>
      </c>
      <c r="B969" s="616"/>
      <c r="C969" s="613"/>
      <c r="D969" s="559"/>
      <c r="E969" s="560"/>
      <c r="F969" s="559"/>
      <c r="G969" s="559"/>
      <c r="H969" s="559"/>
      <c r="I969" s="559"/>
      <c r="J969" s="559"/>
      <c r="K969" s="561">
        <f t="shared" si="60"/>
        <v>0</v>
      </c>
      <c r="L969" s="559"/>
      <c r="M969" s="559"/>
      <c r="N969" s="561">
        <f t="shared" si="61"/>
        <v>0</v>
      </c>
      <c r="O969" s="561">
        <f t="shared" si="62"/>
        <v>0</v>
      </c>
      <c r="P969" s="559"/>
      <c r="Q969" s="562">
        <f t="shared" si="63"/>
        <v>0</v>
      </c>
    </row>
    <row r="970" spans="1:17" s="563" customFormat="1" ht="20.25" customHeight="1" x14ac:dyDescent="0.2">
      <c r="A970" s="619" t="str">
        <f>'FN_priloga 1'!$B$1</f>
        <v>EKONOMSKA ŠOLA MURSKA SOBOTA, NORŠINSKA ULICA 13, 9000 MURSKA SOBOTA</v>
      </c>
      <c r="B970" s="616"/>
      <c r="C970" s="613"/>
      <c r="D970" s="559"/>
      <c r="E970" s="560"/>
      <c r="F970" s="559"/>
      <c r="G970" s="559"/>
      <c r="H970" s="559"/>
      <c r="I970" s="559"/>
      <c r="J970" s="559"/>
      <c r="K970" s="561">
        <f t="shared" ref="K970:K1033" si="64">SUM(H970:J970)</f>
        <v>0</v>
      </c>
      <c r="L970" s="559"/>
      <c r="M970" s="559"/>
      <c r="N970" s="561">
        <f t="shared" ref="N970:N1033" si="65">SUM(L970:M970)</f>
        <v>0</v>
      </c>
      <c r="O970" s="561">
        <f t="shared" ref="O970:O1033" si="66">G970+K970+N970</f>
        <v>0</v>
      </c>
      <c r="P970" s="559"/>
      <c r="Q970" s="562">
        <f t="shared" ref="Q970:Q1033" si="67">O970+P970</f>
        <v>0</v>
      </c>
    </row>
    <row r="971" spans="1:17" s="563" customFormat="1" ht="20.25" customHeight="1" x14ac:dyDescent="0.2">
      <c r="A971" s="619" t="str">
        <f>'FN_priloga 1'!$B$1</f>
        <v>EKONOMSKA ŠOLA MURSKA SOBOTA, NORŠINSKA ULICA 13, 9000 MURSKA SOBOTA</v>
      </c>
      <c r="B971" s="616"/>
      <c r="C971" s="613"/>
      <c r="D971" s="559"/>
      <c r="E971" s="560"/>
      <c r="F971" s="559"/>
      <c r="G971" s="559"/>
      <c r="H971" s="559"/>
      <c r="I971" s="559"/>
      <c r="J971" s="559"/>
      <c r="K971" s="561">
        <f t="shared" si="64"/>
        <v>0</v>
      </c>
      <c r="L971" s="559"/>
      <c r="M971" s="559"/>
      <c r="N971" s="561">
        <f t="shared" si="65"/>
        <v>0</v>
      </c>
      <c r="O971" s="561">
        <f t="shared" si="66"/>
        <v>0</v>
      </c>
      <c r="P971" s="559"/>
      <c r="Q971" s="562">
        <f t="shared" si="67"/>
        <v>0</v>
      </c>
    </row>
    <row r="972" spans="1:17" s="563" customFormat="1" ht="20.25" customHeight="1" x14ac:dyDescent="0.2">
      <c r="A972" s="619" t="str">
        <f>'FN_priloga 1'!$B$1</f>
        <v>EKONOMSKA ŠOLA MURSKA SOBOTA, NORŠINSKA ULICA 13, 9000 MURSKA SOBOTA</v>
      </c>
      <c r="B972" s="616"/>
      <c r="C972" s="613"/>
      <c r="D972" s="559"/>
      <c r="E972" s="560"/>
      <c r="F972" s="559"/>
      <c r="G972" s="559"/>
      <c r="H972" s="559"/>
      <c r="I972" s="559"/>
      <c r="J972" s="559"/>
      <c r="K972" s="561">
        <f t="shared" si="64"/>
        <v>0</v>
      </c>
      <c r="L972" s="559"/>
      <c r="M972" s="559"/>
      <c r="N972" s="561">
        <f t="shared" si="65"/>
        <v>0</v>
      </c>
      <c r="O972" s="561">
        <f t="shared" si="66"/>
        <v>0</v>
      </c>
      <c r="P972" s="559"/>
      <c r="Q972" s="562">
        <f t="shared" si="67"/>
        <v>0</v>
      </c>
    </row>
    <row r="973" spans="1:17" s="563" customFormat="1" ht="20.25" customHeight="1" x14ac:dyDescent="0.2">
      <c r="A973" s="619" t="str">
        <f>'FN_priloga 1'!$B$1</f>
        <v>EKONOMSKA ŠOLA MURSKA SOBOTA, NORŠINSKA ULICA 13, 9000 MURSKA SOBOTA</v>
      </c>
      <c r="B973" s="616"/>
      <c r="C973" s="613"/>
      <c r="D973" s="559"/>
      <c r="E973" s="560"/>
      <c r="F973" s="559"/>
      <c r="G973" s="559"/>
      <c r="H973" s="559"/>
      <c r="I973" s="559"/>
      <c r="J973" s="559"/>
      <c r="K973" s="561">
        <f t="shared" si="64"/>
        <v>0</v>
      </c>
      <c r="L973" s="559"/>
      <c r="M973" s="559"/>
      <c r="N973" s="561">
        <f t="shared" si="65"/>
        <v>0</v>
      </c>
      <c r="O973" s="561">
        <f t="shared" si="66"/>
        <v>0</v>
      </c>
      <c r="P973" s="559"/>
      <c r="Q973" s="562">
        <f t="shared" si="67"/>
        <v>0</v>
      </c>
    </row>
    <row r="974" spans="1:17" s="563" customFormat="1" ht="20.25" customHeight="1" x14ac:dyDescent="0.2">
      <c r="A974" s="619" t="str">
        <f>'FN_priloga 1'!$B$1</f>
        <v>EKONOMSKA ŠOLA MURSKA SOBOTA, NORŠINSKA ULICA 13, 9000 MURSKA SOBOTA</v>
      </c>
      <c r="B974" s="616"/>
      <c r="C974" s="613"/>
      <c r="D974" s="559"/>
      <c r="E974" s="560"/>
      <c r="F974" s="559"/>
      <c r="G974" s="559"/>
      <c r="H974" s="559"/>
      <c r="I974" s="559"/>
      <c r="J974" s="559"/>
      <c r="K974" s="561">
        <f t="shared" si="64"/>
        <v>0</v>
      </c>
      <c r="L974" s="559"/>
      <c r="M974" s="559"/>
      <c r="N974" s="561">
        <f t="shared" si="65"/>
        <v>0</v>
      </c>
      <c r="O974" s="561">
        <f t="shared" si="66"/>
        <v>0</v>
      </c>
      <c r="P974" s="559"/>
      <c r="Q974" s="562">
        <f t="shared" si="67"/>
        <v>0</v>
      </c>
    </row>
    <row r="975" spans="1:17" s="563" customFormat="1" ht="20.25" customHeight="1" x14ac:dyDescent="0.2">
      <c r="A975" s="619" t="str">
        <f>'FN_priloga 1'!$B$1</f>
        <v>EKONOMSKA ŠOLA MURSKA SOBOTA, NORŠINSKA ULICA 13, 9000 MURSKA SOBOTA</v>
      </c>
      <c r="B975" s="616"/>
      <c r="C975" s="613"/>
      <c r="D975" s="559"/>
      <c r="E975" s="560"/>
      <c r="F975" s="559"/>
      <c r="G975" s="559"/>
      <c r="H975" s="559"/>
      <c r="I975" s="559"/>
      <c r="J975" s="559"/>
      <c r="K975" s="561">
        <f t="shared" si="64"/>
        <v>0</v>
      </c>
      <c r="L975" s="559"/>
      <c r="M975" s="559"/>
      <c r="N975" s="561">
        <f t="shared" si="65"/>
        <v>0</v>
      </c>
      <c r="O975" s="561">
        <f t="shared" si="66"/>
        <v>0</v>
      </c>
      <c r="P975" s="559"/>
      <c r="Q975" s="562">
        <f t="shared" si="67"/>
        <v>0</v>
      </c>
    </row>
    <row r="976" spans="1:17" s="563" customFormat="1" ht="20.25" customHeight="1" x14ac:dyDescent="0.2">
      <c r="A976" s="619" t="str">
        <f>'FN_priloga 1'!$B$1</f>
        <v>EKONOMSKA ŠOLA MURSKA SOBOTA, NORŠINSKA ULICA 13, 9000 MURSKA SOBOTA</v>
      </c>
      <c r="B976" s="616"/>
      <c r="C976" s="613"/>
      <c r="D976" s="559"/>
      <c r="E976" s="560"/>
      <c r="F976" s="559"/>
      <c r="G976" s="559"/>
      <c r="H976" s="559"/>
      <c r="I976" s="559"/>
      <c r="J976" s="559"/>
      <c r="K976" s="561">
        <f t="shared" si="64"/>
        <v>0</v>
      </c>
      <c r="L976" s="559"/>
      <c r="M976" s="559"/>
      <c r="N976" s="561">
        <f t="shared" si="65"/>
        <v>0</v>
      </c>
      <c r="O976" s="561">
        <f t="shared" si="66"/>
        <v>0</v>
      </c>
      <c r="P976" s="559"/>
      <c r="Q976" s="562">
        <f t="shared" si="67"/>
        <v>0</v>
      </c>
    </row>
    <row r="977" spans="1:17" s="563" customFormat="1" ht="20.25" customHeight="1" x14ac:dyDescent="0.2">
      <c r="A977" s="619" t="str">
        <f>'FN_priloga 1'!$B$1</f>
        <v>EKONOMSKA ŠOLA MURSKA SOBOTA, NORŠINSKA ULICA 13, 9000 MURSKA SOBOTA</v>
      </c>
      <c r="B977" s="616"/>
      <c r="C977" s="613"/>
      <c r="D977" s="559"/>
      <c r="E977" s="560"/>
      <c r="F977" s="559"/>
      <c r="G977" s="559"/>
      <c r="H977" s="559"/>
      <c r="I977" s="559"/>
      <c r="J977" s="559"/>
      <c r="K977" s="561">
        <f t="shared" si="64"/>
        <v>0</v>
      </c>
      <c r="L977" s="559"/>
      <c r="M977" s="559"/>
      <c r="N977" s="561">
        <f t="shared" si="65"/>
        <v>0</v>
      </c>
      <c r="O977" s="561">
        <f t="shared" si="66"/>
        <v>0</v>
      </c>
      <c r="P977" s="559"/>
      <c r="Q977" s="562">
        <f t="shared" si="67"/>
        <v>0</v>
      </c>
    </row>
    <row r="978" spans="1:17" s="563" customFormat="1" ht="20.25" customHeight="1" x14ac:dyDescent="0.2">
      <c r="A978" s="619" t="str">
        <f>'FN_priloga 1'!$B$1</f>
        <v>EKONOMSKA ŠOLA MURSKA SOBOTA, NORŠINSKA ULICA 13, 9000 MURSKA SOBOTA</v>
      </c>
      <c r="B978" s="616"/>
      <c r="C978" s="613"/>
      <c r="D978" s="559"/>
      <c r="E978" s="560"/>
      <c r="F978" s="559"/>
      <c r="G978" s="559"/>
      <c r="H978" s="559"/>
      <c r="I978" s="559"/>
      <c r="J978" s="559"/>
      <c r="K978" s="561">
        <f t="shared" si="64"/>
        <v>0</v>
      </c>
      <c r="L978" s="559"/>
      <c r="M978" s="559"/>
      <c r="N978" s="561">
        <f t="shared" si="65"/>
        <v>0</v>
      </c>
      <c r="O978" s="561">
        <f t="shared" si="66"/>
        <v>0</v>
      </c>
      <c r="P978" s="559"/>
      <c r="Q978" s="562">
        <f t="shared" si="67"/>
        <v>0</v>
      </c>
    </row>
    <row r="979" spans="1:17" s="563" customFormat="1" ht="20.25" customHeight="1" x14ac:dyDescent="0.2">
      <c r="A979" s="619" t="str">
        <f>'FN_priloga 1'!$B$1</f>
        <v>EKONOMSKA ŠOLA MURSKA SOBOTA, NORŠINSKA ULICA 13, 9000 MURSKA SOBOTA</v>
      </c>
      <c r="B979" s="616"/>
      <c r="C979" s="613"/>
      <c r="D979" s="559"/>
      <c r="E979" s="560"/>
      <c r="F979" s="559"/>
      <c r="G979" s="559"/>
      <c r="H979" s="559"/>
      <c r="I979" s="559"/>
      <c r="J979" s="559"/>
      <c r="K979" s="561">
        <f t="shared" si="64"/>
        <v>0</v>
      </c>
      <c r="L979" s="559"/>
      <c r="M979" s="559"/>
      <c r="N979" s="561">
        <f t="shared" si="65"/>
        <v>0</v>
      </c>
      <c r="O979" s="561">
        <f t="shared" si="66"/>
        <v>0</v>
      </c>
      <c r="P979" s="559"/>
      <c r="Q979" s="562">
        <f t="shared" si="67"/>
        <v>0</v>
      </c>
    </row>
    <row r="980" spans="1:17" s="563" customFormat="1" ht="20.25" customHeight="1" x14ac:dyDescent="0.2">
      <c r="A980" s="619" t="str">
        <f>'FN_priloga 1'!$B$1</f>
        <v>EKONOMSKA ŠOLA MURSKA SOBOTA, NORŠINSKA ULICA 13, 9000 MURSKA SOBOTA</v>
      </c>
      <c r="B980" s="616"/>
      <c r="C980" s="613"/>
      <c r="D980" s="559"/>
      <c r="E980" s="560"/>
      <c r="F980" s="559"/>
      <c r="G980" s="559"/>
      <c r="H980" s="559"/>
      <c r="I980" s="559"/>
      <c r="J980" s="559"/>
      <c r="K980" s="561">
        <f t="shared" si="64"/>
        <v>0</v>
      </c>
      <c r="L980" s="559"/>
      <c r="M980" s="559"/>
      <c r="N980" s="561">
        <f t="shared" si="65"/>
        <v>0</v>
      </c>
      <c r="O980" s="561">
        <f t="shared" si="66"/>
        <v>0</v>
      </c>
      <c r="P980" s="559"/>
      <c r="Q980" s="562">
        <f t="shared" si="67"/>
        <v>0</v>
      </c>
    </row>
    <row r="981" spans="1:17" s="563" customFormat="1" ht="20.25" customHeight="1" x14ac:dyDescent="0.2">
      <c r="A981" s="619" t="str">
        <f>'FN_priloga 1'!$B$1</f>
        <v>EKONOMSKA ŠOLA MURSKA SOBOTA, NORŠINSKA ULICA 13, 9000 MURSKA SOBOTA</v>
      </c>
      <c r="B981" s="616"/>
      <c r="C981" s="613"/>
      <c r="D981" s="559"/>
      <c r="E981" s="560"/>
      <c r="F981" s="559"/>
      <c r="G981" s="559"/>
      <c r="H981" s="559"/>
      <c r="I981" s="559"/>
      <c r="J981" s="559"/>
      <c r="K981" s="561">
        <f t="shared" si="64"/>
        <v>0</v>
      </c>
      <c r="L981" s="559"/>
      <c r="M981" s="559"/>
      <c r="N981" s="561">
        <f t="shared" si="65"/>
        <v>0</v>
      </c>
      <c r="O981" s="561">
        <f t="shared" si="66"/>
        <v>0</v>
      </c>
      <c r="P981" s="559"/>
      <c r="Q981" s="562">
        <f t="shared" si="67"/>
        <v>0</v>
      </c>
    </row>
    <row r="982" spans="1:17" s="563" customFormat="1" ht="20.25" customHeight="1" x14ac:dyDescent="0.2">
      <c r="A982" s="619" t="str">
        <f>'FN_priloga 1'!$B$1</f>
        <v>EKONOMSKA ŠOLA MURSKA SOBOTA, NORŠINSKA ULICA 13, 9000 MURSKA SOBOTA</v>
      </c>
      <c r="B982" s="616"/>
      <c r="C982" s="613"/>
      <c r="D982" s="559"/>
      <c r="E982" s="560"/>
      <c r="F982" s="559"/>
      <c r="G982" s="559"/>
      <c r="H982" s="559"/>
      <c r="I982" s="559"/>
      <c r="J982" s="559"/>
      <c r="K982" s="561">
        <f t="shared" si="64"/>
        <v>0</v>
      </c>
      <c r="L982" s="559"/>
      <c r="M982" s="559"/>
      <c r="N982" s="561">
        <f t="shared" si="65"/>
        <v>0</v>
      </c>
      <c r="O982" s="561">
        <f t="shared" si="66"/>
        <v>0</v>
      </c>
      <c r="P982" s="559"/>
      <c r="Q982" s="562">
        <f t="shared" si="67"/>
        <v>0</v>
      </c>
    </row>
    <row r="983" spans="1:17" s="563" customFormat="1" ht="20.25" customHeight="1" x14ac:dyDescent="0.2">
      <c r="A983" s="619" t="str">
        <f>'FN_priloga 1'!$B$1</f>
        <v>EKONOMSKA ŠOLA MURSKA SOBOTA, NORŠINSKA ULICA 13, 9000 MURSKA SOBOTA</v>
      </c>
      <c r="B983" s="616"/>
      <c r="C983" s="613"/>
      <c r="D983" s="559"/>
      <c r="E983" s="560"/>
      <c r="F983" s="559"/>
      <c r="G983" s="559"/>
      <c r="H983" s="559"/>
      <c r="I983" s="559"/>
      <c r="J983" s="559"/>
      <c r="K983" s="561">
        <f t="shared" si="64"/>
        <v>0</v>
      </c>
      <c r="L983" s="559"/>
      <c r="M983" s="559"/>
      <c r="N983" s="561">
        <f t="shared" si="65"/>
        <v>0</v>
      </c>
      <c r="O983" s="561">
        <f t="shared" si="66"/>
        <v>0</v>
      </c>
      <c r="P983" s="559"/>
      <c r="Q983" s="562">
        <f t="shared" si="67"/>
        <v>0</v>
      </c>
    </row>
    <row r="984" spans="1:17" s="563" customFormat="1" ht="20.25" customHeight="1" x14ac:dyDescent="0.2">
      <c r="A984" s="619" t="str">
        <f>'FN_priloga 1'!$B$1</f>
        <v>EKONOMSKA ŠOLA MURSKA SOBOTA, NORŠINSKA ULICA 13, 9000 MURSKA SOBOTA</v>
      </c>
      <c r="B984" s="616"/>
      <c r="C984" s="613"/>
      <c r="D984" s="559"/>
      <c r="E984" s="560"/>
      <c r="F984" s="559"/>
      <c r="G984" s="559"/>
      <c r="H984" s="559"/>
      <c r="I984" s="559"/>
      <c r="J984" s="559"/>
      <c r="K984" s="561">
        <f t="shared" si="64"/>
        <v>0</v>
      </c>
      <c r="L984" s="559"/>
      <c r="M984" s="559"/>
      <c r="N984" s="561">
        <f t="shared" si="65"/>
        <v>0</v>
      </c>
      <c r="O984" s="561">
        <f t="shared" si="66"/>
        <v>0</v>
      </c>
      <c r="P984" s="559"/>
      <c r="Q984" s="562">
        <f t="shared" si="67"/>
        <v>0</v>
      </c>
    </row>
    <row r="985" spans="1:17" s="563" customFormat="1" ht="20.25" customHeight="1" x14ac:dyDescent="0.2">
      <c r="A985" s="619" t="str">
        <f>'FN_priloga 1'!$B$1</f>
        <v>EKONOMSKA ŠOLA MURSKA SOBOTA, NORŠINSKA ULICA 13, 9000 MURSKA SOBOTA</v>
      </c>
      <c r="B985" s="616"/>
      <c r="C985" s="613"/>
      <c r="D985" s="559"/>
      <c r="E985" s="560"/>
      <c r="F985" s="559"/>
      <c r="G985" s="559"/>
      <c r="H985" s="559"/>
      <c r="I985" s="559"/>
      <c r="J985" s="559"/>
      <c r="K985" s="561">
        <f t="shared" si="64"/>
        <v>0</v>
      </c>
      <c r="L985" s="559"/>
      <c r="M985" s="559"/>
      <c r="N985" s="561">
        <f t="shared" si="65"/>
        <v>0</v>
      </c>
      <c r="O985" s="561">
        <f t="shared" si="66"/>
        <v>0</v>
      </c>
      <c r="P985" s="559"/>
      <c r="Q985" s="562">
        <f t="shared" si="67"/>
        <v>0</v>
      </c>
    </row>
    <row r="986" spans="1:17" s="563" customFormat="1" ht="20.25" customHeight="1" x14ac:dyDescent="0.2">
      <c r="A986" s="619" t="str">
        <f>'FN_priloga 1'!$B$1</f>
        <v>EKONOMSKA ŠOLA MURSKA SOBOTA, NORŠINSKA ULICA 13, 9000 MURSKA SOBOTA</v>
      </c>
      <c r="B986" s="616"/>
      <c r="C986" s="613"/>
      <c r="D986" s="559"/>
      <c r="E986" s="560"/>
      <c r="F986" s="559"/>
      <c r="G986" s="559"/>
      <c r="H986" s="559"/>
      <c r="I986" s="559"/>
      <c r="J986" s="559"/>
      <c r="K986" s="561">
        <f t="shared" si="64"/>
        <v>0</v>
      </c>
      <c r="L986" s="559"/>
      <c r="M986" s="559"/>
      <c r="N986" s="561">
        <f t="shared" si="65"/>
        <v>0</v>
      </c>
      <c r="O986" s="561">
        <f t="shared" si="66"/>
        <v>0</v>
      </c>
      <c r="P986" s="559"/>
      <c r="Q986" s="562">
        <f t="shared" si="67"/>
        <v>0</v>
      </c>
    </row>
    <row r="987" spans="1:17" s="563" customFormat="1" ht="20.25" customHeight="1" x14ac:dyDescent="0.2">
      <c r="A987" s="619" t="str">
        <f>'FN_priloga 1'!$B$1</f>
        <v>EKONOMSKA ŠOLA MURSKA SOBOTA, NORŠINSKA ULICA 13, 9000 MURSKA SOBOTA</v>
      </c>
      <c r="B987" s="616"/>
      <c r="C987" s="613"/>
      <c r="D987" s="559"/>
      <c r="E987" s="560"/>
      <c r="F987" s="559"/>
      <c r="G987" s="559"/>
      <c r="H987" s="559"/>
      <c r="I987" s="559"/>
      <c r="J987" s="559"/>
      <c r="K987" s="561">
        <f t="shared" si="64"/>
        <v>0</v>
      </c>
      <c r="L987" s="559"/>
      <c r="M987" s="559"/>
      <c r="N987" s="561">
        <f t="shared" si="65"/>
        <v>0</v>
      </c>
      <c r="O987" s="561">
        <f t="shared" si="66"/>
        <v>0</v>
      </c>
      <c r="P987" s="559"/>
      <c r="Q987" s="562">
        <f t="shared" si="67"/>
        <v>0</v>
      </c>
    </row>
    <row r="988" spans="1:17" s="563" customFormat="1" ht="20.25" customHeight="1" x14ac:dyDescent="0.2">
      <c r="A988" s="619" t="str">
        <f>'FN_priloga 1'!$B$1</f>
        <v>EKONOMSKA ŠOLA MURSKA SOBOTA, NORŠINSKA ULICA 13, 9000 MURSKA SOBOTA</v>
      </c>
      <c r="B988" s="616"/>
      <c r="C988" s="613"/>
      <c r="D988" s="559"/>
      <c r="E988" s="560"/>
      <c r="F988" s="559"/>
      <c r="G988" s="559"/>
      <c r="H988" s="559"/>
      <c r="I988" s="559"/>
      <c r="J988" s="559"/>
      <c r="K988" s="561">
        <f t="shared" si="64"/>
        <v>0</v>
      </c>
      <c r="L988" s="559"/>
      <c r="M988" s="559"/>
      <c r="N988" s="561">
        <f t="shared" si="65"/>
        <v>0</v>
      </c>
      <c r="O988" s="561">
        <f t="shared" si="66"/>
        <v>0</v>
      </c>
      <c r="P988" s="559"/>
      <c r="Q988" s="562">
        <f t="shared" si="67"/>
        <v>0</v>
      </c>
    </row>
    <row r="989" spans="1:17" s="563" customFormat="1" ht="20.25" customHeight="1" x14ac:dyDescent="0.2">
      <c r="A989" s="619" t="str">
        <f>'FN_priloga 1'!$B$1</f>
        <v>EKONOMSKA ŠOLA MURSKA SOBOTA, NORŠINSKA ULICA 13, 9000 MURSKA SOBOTA</v>
      </c>
      <c r="B989" s="616"/>
      <c r="C989" s="613"/>
      <c r="D989" s="559"/>
      <c r="E989" s="560"/>
      <c r="F989" s="559"/>
      <c r="G989" s="559"/>
      <c r="H989" s="559"/>
      <c r="I989" s="559"/>
      <c r="J989" s="559"/>
      <c r="K989" s="561">
        <f t="shared" si="64"/>
        <v>0</v>
      </c>
      <c r="L989" s="559"/>
      <c r="M989" s="559"/>
      <c r="N989" s="561">
        <f t="shared" si="65"/>
        <v>0</v>
      </c>
      <c r="O989" s="561">
        <f t="shared" si="66"/>
        <v>0</v>
      </c>
      <c r="P989" s="559"/>
      <c r="Q989" s="562">
        <f t="shared" si="67"/>
        <v>0</v>
      </c>
    </row>
    <row r="990" spans="1:17" s="563" customFormat="1" ht="20.25" customHeight="1" x14ac:dyDescent="0.2">
      <c r="A990" s="619" t="str">
        <f>'FN_priloga 1'!$B$1</f>
        <v>EKONOMSKA ŠOLA MURSKA SOBOTA, NORŠINSKA ULICA 13, 9000 MURSKA SOBOTA</v>
      </c>
      <c r="B990" s="616"/>
      <c r="C990" s="613"/>
      <c r="D990" s="559"/>
      <c r="E990" s="560"/>
      <c r="F990" s="559"/>
      <c r="G990" s="559"/>
      <c r="H990" s="559"/>
      <c r="I990" s="559"/>
      <c r="J990" s="559"/>
      <c r="K990" s="561">
        <f t="shared" si="64"/>
        <v>0</v>
      </c>
      <c r="L990" s="559"/>
      <c r="M990" s="559"/>
      <c r="N990" s="561">
        <f t="shared" si="65"/>
        <v>0</v>
      </c>
      <c r="O990" s="561">
        <f t="shared" si="66"/>
        <v>0</v>
      </c>
      <c r="P990" s="559"/>
      <c r="Q990" s="562">
        <f t="shared" si="67"/>
        <v>0</v>
      </c>
    </row>
    <row r="991" spans="1:17" s="563" customFormat="1" ht="20.25" customHeight="1" x14ac:dyDescent="0.2">
      <c r="A991" s="619" t="str">
        <f>'FN_priloga 1'!$B$1</f>
        <v>EKONOMSKA ŠOLA MURSKA SOBOTA, NORŠINSKA ULICA 13, 9000 MURSKA SOBOTA</v>
      </c>
      <c r="B991" s="616"/>
      <c r="C991" s="613"/>
      <c r="D991" s="559"/>
      <c r="E991" s="560"/>
      <c r="F991" s="559"/>
      <c r="G991" s="559"/>
      <c r="H991" s="559"/>
      <c r="I991" s="559"/>
      <c r="J991" s="559"/>
      <c r="K991" s="561">
        <f t="shared" si="64"/>
        <v>0</v>
      </c>
      <c r="L991" s="559"/>
      <c r="M991" s="559"/>
      <c r="N991" s="561">
        <f t="shared" si="65"/>
        <v>0</v>
      </c>
      <c r="O991" s="561">
        <f t="shared" si="66"/>
        <v>0</v>
      </c>
      <c r="P991" s="559"/>
      <c r="Q991" s="562">
        <f t="shared" si="67"/>
        <v>0</v>
      </c>
    </row>
    <row r="992" spans="1:17" s="563" customFormat="1" ht="20.25" customHeight="1" x14ac:dyDescent="0.2">
      <c r="A992" s="619" t="str">
        <f>'FN_priloga 1'!$B$1</f>
        <v>EKONOMSKA ŠOLA MURSKA SOBOTA, NORŠINSKA ULICA 13, 9000 MURSKA SOBOTA</v>
      </c>
      <c r="B992" s="616"/>
      <c r="C992" s="613"/>
      <c r="D992" s="559"/>
      <c r="E992" s="560"/>
      <c r="F992" s="559"/>
      <c r="G992" s="559"/>
      <c r="H992" s="559"/>
      <c r="I992" s="559"/>
      <c r="J992" s="559"/>
      <c r="K992" s="561">
        <f t="shared" si="64"/>
        <v>0</v>
      </c>
      <c r="L992" s="559"/>
      <c r="M992" s="559"/>
      <c r="N992" s="561">
        <f t="shared" si="65"/>
        <v>0</v>
      </c>
      <c r="O992" s="561">
        <f t="shared" si="66"/>
        <v>0</v>
      </c>
      <c r="P992" s="559"/>
      <c r="Q992" s="562">
        <f t="shared" si="67"/>
        <v>0</v>
      </c>
    </row>
    <row r="993" spans="1:17" s="563" customFormat="1" ht="20.25" customHeight="1" x14ac:dyDescent="0.2">
      <c r="A993" s="619" t="str">
        <f>'FN_priloga 1'!$B$1</f>
        <v>EKONOMSKA ŠOLA MURSKA SOBOTA, NORŠINSKA ULICA 13, 9000 MURSKA SOBOTA</v>
      </c>
      <c r="B993" s="616"/>
      <c r="C993" s="613"/>
      <c r="D993" s="559"/>
      <c r="E993" s="560"/>
      <c r="F993" s="559"/>
      <c r="G993" s="559"/>
      <c r="H993" s="559"/>
      <c r="I993" s="559"/>
      <c r="J993" s="559"/>
      <c r="K993" s="561">
        <f t="shared" si="64"/>
        <v>0</v>
      </c>
      <c r="L993" s="559"/>
      <c r="M993" s="559"/>
      <c r="N993" s="561">
        <f t="shared" si="65"/>
        <v>0</v>
      </c>
      <c r="O993" s="561">
        <f t="shared" si="66"/>
        <v>0</v>
      </c>
      <c r="P993" s="559"/>
      <c r="Q993" s="562">
        <f t="shared" si="67"/>
        <v>0</v>
      </c>
    </row>
    <row r="994" spans="1:17" s="563" customFormat="1" ht="20.25" customHeight="1" x14ac:dyDescent="0.2">
      <c r="A994" s="619" t="str">
        <f>'FN_priloga 1'!$B$1</f>
        <v>EKONOMSKA ŠOLA MURSKA SOBOTA, NORŠINSKA ULICA 13, 9000 MURSKA SOBOTA</v>
      </c>
      <c r="B994" s="616"/>
      <c r="C994" s="613"/>
      <c r="D994" s="559"/>
      <c r="E994" s="560"/>
      <c r="F994" s="559"/>
      <c r="G994" s="559"/>
      <c r="H994" s="559"/>
      <c r="I994" s="559"/>
      <c r="J994" s="559"/>
      <c r="K994" s="561">
        <f t="shared" si="64"/>
        <v>0</v>
      </c>
      <c r="L994" s="559"/>
      <c r="M994" s="559"/>
      <c r="N994" s="561">
        <f t="shared" si="65"/>
        <v>0</v>
      </c>
      <c r="O994" s="561">
        <f t="shared" si="66"/>
        <v>0</v>
      </c>
      <c r="P994" s="559"/>
      <c r="Q994" s="562">
        <f t="shared" si="67"/>
        <v>0</v>
      </c>
    </row>
    <row r="995" spans="1:17" s="563" customFormat="1" ht="20.25" customHeight="1" x14ac:dyDescent="0.2">
      <c r="A995" s="619" t="str">
        <f>'FN_priloga 1'!$B$1</f>
        <v>EKONOMSKA ŠOLA MURSKA SOBOTA, NORŠINSKA ULICA 13, 9000 MURSKA SOBOTA</v>
      </c>
      <c r="B995" s="616"/>
      <c r="C995" s="613"/>
      <c r="D995" s="559"/>
      <c r="E995" s="560"/>
      <c r="F995" s="559"/>
      <c r="G995" s="559"/>
      <c r="H995" s="559"/>
      <c r="I995" s="559"/>
      <c r="J995" s="559"/>
      <c r="K995" s="561">
        <f t="shared" si="64"/>
        <v>0</v>
      </c>
      <c r="L995" s="559"/>
      <c r="M995" s="559"/>
      <c r="N995" s="561">
        <f t="shared" si="65"/>
        <v>0</v>
      </c>
      <c r="O995" s="561">
        <f t="shared" si="66"/>
        <v>0</v>
      </c>
      <c r="P995" s="559"/>
      <c r="Q995" s="562">
        <f t="shared" si="67"/>
        <v>0</v>
      </c>
    </row>
    <row r="996" spans="1:17" s="563" customFormat="1" ht="20.25" customHeight="1" x14ac:dyDescent="0.2">
      <c r="A996" s="619" t="str">
        <f>'FN_priloga 1'!$B$1</f>
        <v>EKONOMSKA ŠOLA MURSKA SOBOTA, NORŠINSKA ULICA 13, 9000 MURSKA SOBOTA</v>
      </c>
      <c r="B996" s="616"/>
      <c r="C996" s="613"/>
      <c r="D996" s="559"/>
      <c r="E996" s="560"/>
      <c r="F996" s="559"/>
      <c r="G996" s="559"/>
      <c r="H996" s="559"/>
      <c r="I996" s="559"/>
      <c r="J996" s="559"/>
      <c r="K996" s="561">
        <f t="shared" si="64"/>
        <v>0</v>
      </c>
      <c r="L996" s="559"/>
      <c r="M996" s="559"/>
      <c r="N996" s="561">
        <f t="shared" si="65"/>
        <v>0</v>
      </c>
      <c r="O996" s="561">
        <f t="shared" si="66"/>
        <v>0</v>
      </c>
      <c r="P996" s="559"/>
      <c r="Q996" s="562">
        <f t="shared" si="67"/>
        <v>0</v>
      </c>
    </row>
    <row r="997" spans="1:17" s="563" customFormat="1" ht="20.25" customHeight="1" x14ac:dyDescent="0.2">
      <c r="A997" s="619" t="str">
        <f>'FN_priloga 1'!$B$1</f>
        <v>EKONOMSKA ŠOLA MURSKA SOBOTA, NORŠINSKA ULICA 13, 9000 MURSKA SOBOTA</v>
      </c>
      <c r="B997" s="616"/>
      <c r="C997" s="613"/>
      <c r="D997" s="559"/>
      <c r="E997" s="560"/>
      <c r="F997" s="559"/>
      <c r="G997" s="559"/>
      <c r="H997" s="559"/>
      <c r="I997" s="559"/>
      <c r="J997" s="559"/>
      <c r="K997" s="561">
        <f t="shared" si="64"/>
        <v>0</v>
      </c>
      <c r="L997" s="559"/>
      <c r="M997" s="559"/>
      <c r="N997" s="561">
        <f t="shared" si="65"/>
        <v>0</v>
      </c>
      <c r="O997" s="561">
        <f t="shared" si="66"/>
        <v>0</v>
      </c>
      <c r="P997" s="559"/>
      <c r="Q997" s="562">
        <f t="shared" si="67"/>
        <v>0</v>
      </c>
    </row>
    <row r="998" spans="1:17" s="563" customFormat="1" ht="20.25" customHeight="1" x14ac:dyDescent="0.2">
      <c r="A998" s="619" t="str">
        <f>'FN_priloga 1'!$B$1</f>
        <v>EKONOMSKA ŠOLA MURSKA SOBOTA, NORŠINSKA ULICA 13, 9000 MURSKA SOBOTA</v>
      </c>
      <c r="B998" s="616"/>
      <c r="C998" s="613"/>
      <c r="D998" s="559"/>
      <c r="E998" s="560"/>
      <c r="F998" s="559"/>
      <c r="G998" s="559"/>
      <c r="H998" s="559"/>
      <c r="I998" s="559"/>
      <c r="J998" s="559"/>
      <c r="K998" s="561">
        <f t="shared" si="64"/>
        <v>0</v>
      </c>
      <c r="L998" s="559"/>
      <c r="M998" s="559"/>
      <c r="N998" s="561">
        <f t="shared" si="65"/>
        <v>0</v>
      </c>
      <c r="O998" s="561">
        <f t="shared" si="66"/>
        <v>0</v>
      </c>
      <c r="P998" s="559"/>
      <c r="Q998" s="562">
        <f t="shared" si="67"/>
        <v>0</v>
      </c>
    </row>
    <row r="999" spans="1:17" s="563" customFormat="1" ht="20.25" customHeight="1" x14ac:dyDescent="0.2">
      <c r="A999" s="619" t="str">
        <f>'FN_priloga 1'!$B$1</f>
        <v>EKONOMSKA ŠOLA MURSKA SOBOTA, NORŠINSKA ULICA 13, 9000 MURSKA SOBOTA</v>
      </c>
      <c r="B999" s="616"/>
      <c r="C999" s="613"/>
      <c r="D999" s="559"/>
      <c r="E999" s="560"/>
      <c r="F999" s="559"/>
      <c r="G999" s="559"/>
      <c r="H999" s="559"/>
      <c r="I999" s="559"/>
      <c r="J999" s="559"/>
      <c r="K999" s="561">
        <f t="shared" si="64"/>
        <v>0</v>
      </c>
      <c r="L999" s="559"/>
      <c r="M999" s="559"/>
      <c r="N999" s="561">
        <f t="shared" si="65"/>
        <v>0</v>
      </c>
      <c r="O999" s="561">
        <f t="shared" si="66"/>
        <v>0</v>
      </c>
      <c r="P999" s="559"/>
      <c r="Q999" s="562">
        <f t="shared" si="67"/>
        <v>0</v>
      </c>
    </row>
    <row r="1000" spans="1:17" s="563" customFormat="1" ht="20.25" customHeight="1" x14ac:dyDescent="0.2">
      <c r="A1000" s="619" t="str">
        <f>'FN_priloga 1'!$B$1</f>
        <v>EKONOMSKA ŠOLA MURSKA SOBOTA, NORŠINSKA ULICA 13, 9000 MURSKA SOBOTA</v>
      </c>
      <c r="B1000" s="616"/>
      <c r="C1000" s="613"/>
      <c r="D1000" s="559"/>
      <c r="E1000" s="560"/>
      <c r="F1000" s="559"/>
      <c r="G1000" s="559"/>
      <c r="H1000" s="559"/>
      <c r="I1000" s="559"/>
      <c r="J1000" s="559"/>
      <c r="K1000" s="561">
        <f t="shared" si="64"/>
        <v>0</v>
      </c>
      <c r="L1000" s="559"/>
      <c r="M1000" s="559"/>
      <c r="N1000" s="561">
        <f t="shared" si="65"/>
        <v>0</v>
      </c>
      <c r="O1000" s="561">
        <f t="shared" si="66"/>
        <v>0</v>
      </c>
      <c r="P1000" s="559"/>
      <c r="Q1000" s="562">
        <f t="shared" si="67"/>
        <v>0</v>
      </c>
    </row>
    <row r="1001" spans="1:17" s="563" customFormat="1" ht="20.25" customHeight="1" x14ac:dyDescent="0.2">
      <c r="A1001" s="619" t="str">
        <f>'FN_priloga 1'!$B$1</f>
        <v>EKONOMSKA ŠOLA MURSKA SOBOTA, NORŠINSKA ULICA 13, 9000 MURSKA SOBOTA</v>
      </c>
      <c r="B1001" s="616"/>
      <c r="C1001" s="613"/>
      <c r="D1001" s="559"/>
      <c r="E1001" s="560"/>
      <c r="F1001" s="559"/>
      <c r="G1001" s="559"/>
      <c r="H1001" s="559"/>
      <c r="I1001" s="559"/>
      <c r="J1001" s="559"/>
      <c r="K1001" s="561">
        <f t="shared" si="64"/>
        <v>0</v>
      </c>
      <c r="L1001" s="559"/>
      <c r="M1001" s="559"/>
      <c r="N1001" s="561">
        <f t="shared" si="65"/>
        <v>0</v>
      </c>
      <c r="O1001" s="561">
        <f t="shared" si="66"/>
        <v>0</v>
      </c>
      <c r="P1001" s="559"/>
      <c r="Q1001" s="562">
        <f t="shared" si="67"/>
        <v>0</v>
      </c>
    </row>
    <row r="1002" spans="1:17" s="563" customFormat="1" ht="20.25" customHeight="1" x14ac:dyDescent="0.2">
      <c r="A1002" s="619" t="str">
        <f>'FN_priloga 1'!$B$1</f>
        <v>EKONOMSKA ŠOLA MURSKA SOBOTA, NORŠINSKA ULICA 13, 9000 MURSKA SOBOTA</v>
      </c>
      <c r="B1002" s="616"/>
      <c r="C1002" s="613"/>
      <c r="D1002" s="559"/>
      <c r="E1002" s="560"/>
      <c r="F1002" s="559"/>
      <c r="G1002" s="559"/>
      <c r="H1002" s="559"/>
      <c r="I1002" s="559"/>
      <c r="J1002" s="559"/>
      <c r="K1002" s="561">
        <f t="shared" si="64"/>
        <v>0</v>
      </c>
      <c r="L1002" s="559"/>
      <c r="M1002" s="559"/>
      <c r="N1002" s="561">
        <f t="shared" si="65"/>
        <v>0</v>
      </c>
      <c r="O1002" s="561">
        <f t="shared" si="66"/>
        <v>0</v>
      </c>
      <c r="P1002" s="559"/>
      <c r="Q1002" s="562">
        <f t="shared" si="67"/>
        <v>0</v>
      </c>
    </row>
    <row r="1003" spans="1:17" s="563" customFormat="1" ht="20.25" customHeight="1" x14ac:dyDescent="0.2">
      <c r="A1003" s="619" t="str">
        <f>'FN_priloga 1'!$B$1</f>
        <v>EKONOMSKA ŠOLA MURSKA SOBOTA, NORŠINSKA ULICA 13, 9000 MURSKA SOBOTA</v>
      </c>
      <c r="B1003" s="616"/>
      <c r="C1003" s="613"/>
      <c r="D1003" s="559"/>
      <c r="E1003" s="560"/>
      <c r="F1003" s="559"/>
      <c r="G1003" s="559"/>
      <c r="H1003" s="559"/>
      <c r="I1003" s="559"/>
      <c r="J1003" s="559"/>
      <c r="K1003" s="561">
        <f t="shared" si="64"/>
        <v>0</v>
      </c>
      <c r="L1003" s="559"/>
      <c r="M1003" s="559"/>
      <c r="N1003" s="561">
        <f t="shared" si="65"/>
        <v>0</v>
      </c>
      <c r="O1003" s="561">
        <f t="shared" si="66"/>
        <v>0</v>
      </c>
      <c r="P1003" s="559"/>
      <c r="Q1003" s="562">
        <f t="shared" si="67"/>
        <v>0</v>
      </c>
    </row>
    <row r="1004" spans="1:17" s="563" customFormat="1" ht="20.25" customHeight="1" x14ac:dyDescent="0.2">
      <c r="A1004" s="619" t="str">
        <f>'FN_priloga 1'!$B$1</f>
        <v>EKONOMSKA ŠOLA MURSKA SOBOTA, NORŠINSKA ULICA 13, 9000 MURSKA SOBOTA</v>
      </c>
      <c r="B1004" s="616"/>
      <c r="C1004" s="613"/>
      <c r="D1004" s="559"/>
      <c r="E1004" s="560"/>
      <c r="F1004" s="559"/>
      <c r="G1004" s="559"/>
      <c r="H1004" s="559"/>
      <c r="I1004" s="559"/>
      <c r="J1004" s="559"/>
      <c r="K1004" s="561">
        <f t="shared" si="64"/>
        <v>0</v>
      </c>
      <c r="L1004" s="559"/>
      <c r="M1004" s="559"/>
      <c r="N1004" s="561">
        <f t="shared" si="65"/>
        <v>0</v>
      </c>
      <c r="O1004" s="561">
        <f t="shared" si="66"/>
        <v>0</v>
      </c>
      <c r="P1004" s="559"/>
      <c r="Q1004" s="562">
        <f t="shared" si="67"/>
        <v>0</v>
      </c>
    </row>
    <row r="1005" spans="1:17" s="563" customFormat="1" ht="20.25" customHeight="1" x14ac:dyDescent="0.2">
      <c r="A1005" s="619" t="str">
        <f>'FN_priloga 1'!$B$1</f>
        <v>EKONOMSKA ŠOLA MURSKA SOBOTA, NORŠINSKA ULICA 13, 9000 MURSKA SOBOTA</v>
      </c>
      <c r="B1005" s="616"/>
      <c r="C1005" s="613"/>
      <c r="D1005" s="559"/>
      <c r="E1005" s="560"/>
      <c r="F1005" s="559"/>
      <c r="G1005" s="559"/>
      <c r="H1005" s="559"/>
      <c r="I1005" s="559"/>
      <c r="J1005" s="559"/>
      <c r="K1005" s="561">
        <f t="shared" si="64"/>
        <v>0</v>
      </c>
      <c r="L1005" s="559"/>
      <c r="M1005" s="559"/>
      <c r="N1005" s="561">
        <f t="shared" si="65"/>
        <v>0</v>
      </c>
      <c r="O1005" s="561">
        <f t="shared" si="66"/>
        <v>0</v>
      </c>
      <c r="P1005" s="559"/>
      <c r="Q1005" s="562">
        <f t="shared" si="67"/>
        <v>0</v>
      </c>
    </row>
    <row r="1006" spans="1:17" s="563" customFormat="1" ht="20.25" customHeight="1" x14ac:dyDescent="0.2">
      <c r="A1006" s="619" t="str">
        <f>'FN_priloga 1'!$B$1</f>
        <v>EKONOMSKA ŠOLA MURSKA SOBOTA, NORŠINSKA ULICA 13, 9000 MURSKA SOBOTA</v>
      </c>
      <c r="B1006" s="616"/>
      <c r="C1006" s="613"/>
      <c r="D1006" s="559"/>
      <c r="E1006" s="560"/>
      <c r="F1006" s="559"/>
      <c r="G1006" s="559"/>
      <c r="H1006" s="559"/>
      <c r="I1006" s="559"/>
      <c r="J1006" s="559"/>
      <c r="K1006" s="561">
        <f t="shared" si="64"/>
        <v>0</v>
      </c>
      <c r="L1006" s="559"/>
      <c r="M1006" s="559"/>
      <c r="N1006" s="561">
        <f t="shared" si="65"/>
        <v>0</v>
      </c>
      <c r="O1006" s="561">
        <f t="shared" si="66"/>
        <v>0</v>
      </c>
      <c r="P1006" s="559"/>
      <c r="Q1006" s="562">
        <f t="shared" si="67"/>
        <v>0</v>
      </c>
    </row>
    <row r="1007" spans="1:17" s="563" customFormat="1" ht="20.25" customHeight="1" x14ac:dyDescent="0.2">
      <c r="A1007" s="619" t="str">
        <f>'FN_priloga 1'!$B$1</f>
        <v>EKONOMSKA ŠOLA MURSKA SOBOTA, NORŠINSKA ULICA 13, 9000 MURSKA SOBOTA</v>
      </c>
      <c r="B1007" s="616"/>
      <c r="C1007" s="613"/>
      <c r="D1007" s="559"/>
      <c r="E1007" s="560"/>
      <c r="F1007" s="559"/>
      <c r="G1007" s="559"/>
      <c r="H1007" s="559"/>
      <c r="I1007" s="559"/>
      <c r="J1007" s="559"/>
      <c r="K1007" s="561">
        <f t="shared" si="64"/>
        <v>0</v>
      </c>
      <c r="L1007" s="559"/>
      <c r="M1007" s="559"/>
      <c r="N1007" s="561">
        <f t="shared" si="65"/>
        <v>0</v>
      </c>
      <c r="O1007" s="561">
        <f t="shared" si="66"/>
        <v>0</v>
      </c>
      <c r="P1007" s="559"/>
      <c r="Q1007" s="562">
        <f t="shared" si="67"/>
        <v>0</v>
      </c>
    </row>
    <row r="1008" spans="1:17" s="563" customFormat="1" ht="20.25" customHeight="1" x14ac:dyDescent="0.2">
      <c r="A1008" s="619" t="str">
        <f>'FN_priloga 1'!$B$1</f>
        <v>EKONOMSKA ŠOLA MURSKA SOBOTA, NORŠINSKA ULICA 13, 9000 MURSKA SOBOTA</v>
      </c>
      <c r="B1008" s="616"/>
      <c r="C1008" s="613"/>
      <c r="D1008" s="559"/>
      <c r="E1008" s="560"/>
      <c r="F1008" s="559"/>
      <c r="G1008" s="559"/>
      <c r="H1008" s="559"/>
      <c r="I1008" s="559"/>
      <c r="J1008" s="559"/>
      <c r="K1008" s="561">
        <f t="shared" si="64"/>
        <v>0</v>
      </c>
      <c r="L1008" s="559"/>
      <c r="M1008" s="559"/>
      <c r="N1008" s="561">
        <f t="shared" si="65"/>
        <v>0</v>
      </c>
      <c r="O1008" s="561">
        <f t="shared" si="66"/>
        <v>0</v>
      </c>
      <c r="P1008" s="559"/>
      <c r="Q1008" s="562">
        <f t="shared" si="67"/>
        <v>0</v>
      </c>
    </row>
    <row r="1009" spans="1:17" s="563" customFormat="1" ht="20.25" customHeight="1" x14ac:dyDescent="0.2">
      <c r="A1009" s="619" t="str">
        <f>'FN_priloga 1'!$B$1</f>
        <v>EKONOMSKA ŠOLA MURSKA SOBOTA, NORŠINSKA ULICA 13, 9000 MURSKA SOBOTA</v>
      </c>
      <c r="B1009" s="616"/>
      <c r="C1009" s="613"/>
      <c r="D1009" s="559"/>
      <c r="E1009" s="560"/>
      <c r="F1009" s="559"/>
      <c r="G1009" s="559"/>
      <c r="H1009" s="559"/>
      <c r="I1009" s="559"/>
      <c r="J1009" s="559"/>
      <c r="K1009" s="561">
        <f t="shared" si="64"/>
        <v>0</v>
      </c>
      <c r="L1009" s="559"/>
      <c r="M1009" s="559"/>
      <c r="N1009" s="561">
        <f t="shared" si="65"/>
        <v>0</v>
      </c>
      <c r="O1009" s="561">
        <f t="shared" si="66"/>
        <v>0</v>
      </c>
      <c r="P1009" s="559"/>
      <c r="Q1009" s="562">
        <f t="shared" si="67"/>
        <v>0</v>
      </c>
    </row>
    <row r="1010" spans="1:17" s="563" customFormat="1" ht="20.25" customHeight="1" x14ac:dyDescent="0.2">
      <c r="A1010" s="619" t="str">
        <f>'FN_priloga 1'!$B$1</f>
        <v>EKONOMSKA ŠOLA MURSKA SOBOTA, NORŠINSKA ULICA 13, 9000 MURSKA SOBOTA</v>
      </c>
      <c r="B1010" s="616"/>
      <c r="C1010" s="613"/>
      <c r="D1010" s="559"/>
      <c r="E1010" s="560"/>
      <c r="F1010" s="559"/>
      <c r="G1010" s="559"/>
      <c r="H1010" s="559"/>
      <c r="I1010" s="559"/>
      <c r="J1010" s="559"/>
      <c r="K1010" s="561">
        <f t="shared" si="64"/>
        <v>0</v>
      </c>
      <c r="L1010" s="559"/>
      <c r="M1010" s="559"/>
      <c r="N1010" s="561">
        <f t="shared" si="65"/>
        <v>0</v>
      </c>
      <c r="O1010" s="561">
        <f t="shared" si="66"/>
        <v>0</v>
      </c>
      <c r="P1010" s="559"/>
      <c r="Q1010" s="562">
        <f t="shared" si="67"/>
        <v>0</v>
      </c>
    </row>
    <row r="1011" spans="1:17" s="563" customFormat="1" ht="20.25" customHeight="1" x14ac:dyDescent="0.2">
      <c r="A1011" s="619" t="str">
        <f>'FN_priloga 1'!$B$1</f>
        <v>EKONOMSKA ŠOLA MURSKA SOBOTA, NORŠINSKA ULICA 13, 9000 MURSKA SOBOTA</v>
      </c>
      <c r="B1011" s="616"/>
      <c r="C1011" s="613"/>
      <c r="D1011" s="559"/>
      <c r="E1011" s="560"/>
      <c r="F1011" s="559"/>
      <c r="G1011" s="559"/>
      <c r="H1011" s="559"/>
      <c r="I1011" s="559"/>
      <c r="J1011" s="559"/>
      <c r="K1011" s="561">
        <f t="shared" si="64"/>
        <v>0</v>
      </c>
      <c r="L1011" s="559"/>
      <c r="M1011" s="559"/>
      <c r="N1011" s="561">
        <f t="shared" si="65"/>
        <v>0</v>
      </c>
      <c r="O1011" s="561">
        <f t="shared" si="66"/>
        <v>0</v>
      </c>
      <c r="P1011" s="559"/>
      <c r="Q1011" s="562">
        <f t="shared" si="67"/>
        <v>0</v>
      </c>
    </row>
    <row r="1012" spans="1:17" s="563" customFormat="1" ht="20.25" customHeight="1" x14ac:dyDescent="0.2">
      <c r="A1012" s="619" t="str">
        <f>'FN_priloga 1'!$B$1</f>
        <v>EKONOMSKA ŠOLA MURSKA SOBOTA, NORŠINSKA ULICA 13, 9000 MURSKA SOBOTA</v>
      </c>
      <c r="B1012" s="616"/>
      <c r="C1012" s="613"/>
      <c r="D1012" s="559"/>
      <c r="E1012" s="560"/>
      <c r="F1012" s="559"/>
      <c r="G1012" s="559"/>
      <c r="H1012" s="559"/>
      <c r="I1012" s="559"/>
      <c r="J1012" s="559"/>
      <c r="K1012" s="561">
        <f t="shared" si="64"/>
        <v>0</v>
      </c>
      <c r="L1012" s="559"/>
      <c r="M1012" s="559"/>
      <c r="N1012" s="561">
        <f t="shared" si="65"/>
        <v>0</v>
      </c>
      <c r="O1012" s="561">
        <f t="shared" si="66"/>
        <v>0</v>
      </c>
      <c r="P1012" s="559"/>
      <c r="Q1012" s="562">
        <f t="shared" si="67"/>
        <v>0</v>
      </c>
    </row>
    <row r="1013" spans="1:17" s="563" customFormat="1" ht="20.25" customHeight="1" x14ac:dyDescent="0.2">
      <c r="A1013" s="619" t="str">
        <f>'FN_priloga 1'!$B$1</f>
        <v>EKONOMSKA ŠOLA MURSKA SOBOTA, NORŠINSKA ULICA 13, 9000 MURSKA SOBOTA</v>
      </c>
      <c r="B1013" s="616"/>
      <c r="C1013" s="613"/>
      <c r="D1013" s="559"/>
      <c r="E1013" s="560"/>
      <c r="F1013" s="559"/>
      <c r="G1013" s="559"/>
      <c r="H1013" s="559"/>
      <c r="I1013" s="559"/>
      <c r="J1013" s="559"/>
      <c r="K1013" s="561">
        <f t="shared" si="64"/>
        <v>0</v>
      </c>
      <c r="L1013" s="559"/>
      <c r="M1013" s="559"/>
      <c r="N1013" s="561">
        <f t="shared" si="65"/>
        <v>0</v>
      </c>
      <c r="O1013" s="561">
        <f t="shared" si="66"/>
        <v>0</v>
      </c>
      <c r="P1013" s="559"/>
      <c r="Q1013" s="562">
        <f t="shared" si="67"/>
        <v>0</v>
      </c>
    </row>
    <row r="1014" spans="1:17" s="563" customFormat="1" ht="20.25" customHeight="1" x14ac:dyDescent="0.2">
      <c r="A1014" s="619" t="str">
        <f>'FN_priloga 1'!$B$1</f>
        <v>EKONOMSKA ŠOLA MURSKA SOBOTA, NORŠINSKA ULICA 13, 9000 MURSKA SOBOTA</v>
      </c>
      <c r="B1014" s="616"/>
      <c r="C1014" s="613"/>
      <c r="D1014" s="559"/>
      <c r="E1014" s="560"/>
      <c r="F1014" s="559"/>
      <c r="G1014" s="559"/>
      <c r="H1014" s="559"/>
      <c r="I1014" s="559"/>
      <c r="J1014" s="559"/>
      <c r="K1014" s="561">
        <f t="shared" si="64"/>
        <v>0</v>
      </c>
      <c r="L1014" s="559"/>
      <c r="M1014" s="559"/>
      <c r="N1014" s="561">
        <f t="shared" si="65"/>
        <v>0</v>
      </c>
      <c r="O1014" s="561">
        <f t="shared" si="66"/>
        <v>0</v>
      </c>
      <c r="P1014" s="559"/>
      <c r="Q1014" s="562">
        <f t="shared" si="67"/>
        <v>0</v>
      </c>
    </row>
    <row r="1015" spans="1:17" s="563" customFormat="1" ht="20.25" customHeight="1" x14ac:dyDescent="0.2">
      <c r="A1015" s="619" t="str">
        <f>'FN_priloga 1'!$B$1</f>
        <v>EKONOMSKA ŠOLA MURSKA SOBOTA, NORŠINSKA ULICA 13, 9000 MURSKA SOBOTA</v>
      </c>
      <c r="B1015" s="616"/>
      <c r="C1015" s="613"/>
      <c r="D1015" s="559"/>
      <c r="E1015" s="560"/>
      <c r="F1015" s="559"/>
      <c r="G1015" s="559"/>
      <c r="H1015" s="559"/>
      <c r="I1015" s="559"/>
      <c r="J1015" s="559"/>
      <c r="K1015" s="561">
        <f t="shared" si="64"/>
        <v>0</v>
      </c>
      <c r="L1015" s="559"/>
      <c r="M1015" s="559"/>
      <c r="N1015" s="561">
        <f t="shared" si="65"/>
        <v>0</v>
      </c>
      <c r="O1015" s="561">
        <f t="shared" si="66"/>
        <v>0</v>
      </c>
      <c r="P1015" s="559"/>
      <c r="Q1015" s="562">
        <f t="shared" si="67"/>
        <v>0</v>
      </c>
    </row>
    <row r="1016" spans="1:17" s="563" customFormat="1" ht="20.25" customHeight="1" x14ac:dyDescent="0.2">
      <c r="A1016" s="619" t="str">
        <f>'FN_priloga 1'!$B$1</f>
        <v>EKONOMSKA ŠOLA MURSKA SOBOTA, NORŠINSKA ULICA 13, 9000 MURSKA SOBOTA</v>
      </c>
      <c r="B1016" s="616"/>
      <c r="C1016" s="613"/>
      <c r="D1016" s="559"/>
      <c r="E1016" s="560"/>
      <c r="F1016" s="559"/>
      <c r="G1016" s="559"/>
      <c r="H1016" s="559"/>
      <c r="I1016" s="559"/>
      <c r="J1016" s="559"/>
      <c r="K1016" s="561">
        <f t="shared" si="64"/>
        <v>0</v>
      </c>
      <c r="L1016" s="559"/>
      <c r="M1016" s="559"/>
      <c r="N1016" s="561">
        <f t="shared" si="65"/>
        <v>0</v>
      </c>
      <c r="O1016" s="561">
        <f t="shared" si="66"/>
        <v>0</v>
      </c>
      <c r="P1016" s="559"/>
      <c r="Q1016" s="562">
        <f t="shared" si="67"/>
        <v>0</v>
      </c>
    </row>
    <row r="1017" spans="1:17" s="563" customFormat="1" ht="20.25" customHeight="1" x14ac:dyDescent="0.2">
      <c r="A1017" s="619" t="str">
        <f>'FN_priloga 1'!$B$1</f>
        <v>EKONOMSKA ŠOLA MURSKA SOBOTA, NORŠINSKA ULICA 13, 9000 MURSKA SOBOTA</v>
      </c>
      <c r="B1017" s="616"/>
      <c r="C1017" s="613"/>
      <c r="D1017" s="559"/>
      <c r="E1017" s="560"/>
      <c r="F1017" s="559"/>
      <c r="G1017" s="559"/>
      <c r="H1017" s="559"/>
      <c r="I1017" s="559"/>
      <c r="J1017" s="559"/>
      <c r="K1017" s="561">
        <f t="shared" si="64"/>
        <v>0</v>
      </c>
      <c r="L1017" s="559"/>
      <c r="M1017" s="559"/>
      <c r="N1017" s="561">
        <f t="shared" si="65"/>
        <v>0</v>
      </c>
      <c r="O1017" s="561">
        <f t="shared" si="66"/>
        <v>0</v>
      </c>
      <c r="P1017" s="559"/>
      <c r="Q1017" s="562">
        <f t="shared" si="67"/>
        <v>0</v>
      </c>
    </row>
    <row r="1018" spans="1:17" s="563" customFormat="1" ht="20.25" customHeight="1" x14ac:dyDescent="0.2">
      <c r="A1018" s="619" t="str">
        <f>'FN_priloga 1'!$B$1</f>
        <v>EKONOMSKA ŠOLA MURSKA SOBOTA, NORŠINSKA ULICA 13, 9000 MURSKA SOBOTA</v>
      </c>
      <c r="B1018" s="616"/>
      <c r="C1018" s="613"/>
      <c r="D1018" s="559"/>
      <c r="E1018" s="560"/>
      <c r="F1018" s="559"/>
      <c r="G1018" s="559"/>
      <c r="H1018" s="559"/>
      <c r="I1018" s="559"/>
      <c r="J1018" s="559"/>
      <c r="K1018" s="561">
        <f t="shared" si="64"/>
        <v>0</v>
      </c>
      <c r="L1018" s="559"/>
      <c r="M1018" s="559"/>
      <c r="N1018" s="561">
        <f t="shared" si="65"/>
        <v>0</v>
      </c>
      <c r="O1018" s="561">
        <f t="shared" si="66"/>
        <v>0</v>
      </c>
      <c r="P1018" s="559"/>
      <c r="Q1018" s="562">
        <f t="shared" si="67"/>
        <v>0</v>
      </c>
    </row>
    <row r="1019" spans="1:17" s="563" customFormat="1" ht="20.25" customHeight="1" x14ac:dyDescent="0.2">
      <c r="A1019" s="619" t="str">
        <f>'FN_priloga 1'!$B$1</f>
        <v>EKONOMSKA ŠOLA MURSKA SOBOTA, NORŠINSKA ULICA 13, 9000 MURSKA SOBOTA</v>
      </c>
      <c r="B1019" s="616"/>
      <c r="C1019" s="613"/>
      <c r="D1019" s="559"/>
      <c r="E1019" s="560"/>
      <c r="F1019" s="559"/>
      <c r="G1019" s="559"/>
      <c r="H1019" s="559"/>
      <c r="I1019" s="559"/>
      <c r="J1019" s="559"/>
      <c r="K1019" s="561">
        <f t="shared" si="64"/>
        <v>0</v>
      </c>
      <c r="L1019" s="559"/>
      <c r="M1019" s="559"/>
      <c r="N1019" s="561">
        <f t="shared" si="65"/>
        <v>0</v>
      </c>
      <c r="O1019" s="561">
        <f t="shared" si="66"/>
        <v>0</v>
      </c>
      <c r="P1019" s="559"/>
      <c r="Q1019" s="562">
        <f t="shared" si="67"/>
        <v>0</v>
      </c>
    </row>
    <row r="1020" spans="1:17" s="563" customFormat="1" ht="20.25" customHeight="1" x14ac:dyDescent="0.2">
      <c r="A1020" s="619" t="str">
        <f>'FN_priloga 1'!$B$1</f>
        <v>EKONOMSKA ŠOLA MURSKA SOBOTA, NORŠINSKA ULICA 13, 9000 MURSKA SOBOTA</v>
      </c>
      <c r="B1020" s="616"/>
      <c r="C1020" s="613"/>
      <c r="D1020" s="559"/>
      <c r="E1020" s="560"/>
      <c r="F1020" s="559"/>
      <c r="G1020" s="559"/>
      <c r="H1020" s="559"/>
      <c r="I1020" s="559"/>
      <c r="J1020" s="559"/>
      <c r="K1020" s="561">
        <f t="shared" si="64"/>
        <v>0</v>
      </c>
      <c r="L1020" s="559"/>
      <c r="M1020" s="559"/>
      <c r="N1020" s="561">
        <f t="shared" si="65"/>
        <v>0</v>
      </c>
      <c r="O1020" s="561">
        <f t="shared" si="66"/>
        <v>0</v>
      </c>
      <c r="P1020" s="559"/>
      <c r="Q1020" s="562">
        <f t="shared" si="67"/>
        <v>0</v>
      </c>
    </row>
    <row r="1021" spans="1:17" s="563" customFormat="1" ht="20.25" customHeight="1" x14ac:dyDescent="0.2">
      <c r="A1021" s="619" t="str">
        <f>'FN_priloga 1'!$B$1</f>
        <v>EKONOMSKA ŠOLA MURSKA SOBOTA, NORŠINSKA ULICA 13, 9000 MURSKA SOBOTA</v>
      </c>
      <c r="B1021" s="616"/>
      <c r="C1021" s="613"/>
      <c r="D1021" s="559"/>
      <c r="E1021" s="560"/>
      <c r="F1021" s="559"/>
      <c r="G1021" s="559"/>
      <c r="H1021" s="559"/>
      <c r="I1021" s="559"/>
      <c r="J1021" s="559"/>
      <c r="K1021" s="561">
        <f t="shared" si="64"/>
        <v>0</v>
      </c>
      <c r="L1021" s="559"/>
      <c r="M1021" s="559"/>
      <c r="N1021" s="561">
        <f t="shared" si="65"/>
        <v>0</v>
      </c>
      <c r="O1021" s="561">
        <f t="shared" si="66"/>
        <v>0</v>
      </c>
      <c r="P1021" s="559"/>
      <c r="Q1021" s="562">
        <f t="shared" si="67"/>
        <v>0</v>
      </c>
    </row>
    <row r="1022" spans="1:17" s="563" customFormat="1" ht="20.25" customHeight="1" x14ac:dyDescent="0.2">
      <c r="A1022" s="619" t="str">
        <f>'FN_priloga 1'!$B$1</f>
        <v>EKONOMSKA ŠOLA MURSKA SOBOTA, NORŠINSKA ULICA 13, 9000 MURSKA SOBOTA</v>
      </c>
      <c r="B1022" s="616"/>
      <c r="C1022" s="613"/>
      <c r="D1022" s="559"/>
      <c r="E1022" s="560"/>
      <c r="F1022" s="559"/>
      <c r="G1022" s="559"/>
      <c r="H1022" s="559"/>
      <c r="I1022" s="559"/>
      <c r="J1022" s="559"/>
      <c r="K1022" s="561">
        <f t="shared" si="64"/>
        <v>0</v>
      </c>
      <c r="L1022" s="559"/>
      <c r="M1022" s="559"/>
      <c r="N1022" s="561">
        <f t="shared" si="65"/>
        <v>0</v>
      </c>
      <c r="O1022" s="561">
        <f t="shared" si="66"/>
        <v>0</v>
      </c>
      <c r="P1022" s="559"/>
      <c r="Q1022" s="562">
        <f t="shared" si="67"/>
        <v>0</v>
      </c>
    </row>
    <row r="1023" spans="1:17" s="563" customFormat="1" ht="20.25" customHeight="1" x14ac:dyDescent="0.2">
      <c r="A1023" s="619" t="str">
        <f>'FN_priloga 1'!$B$1</f>
        <v>EKONOMSKA ŠOLA MURSKA SOBOTA, NORŠINSKA ULICA 13, 9000 MURSKA SOBOTA</v>
      </c>
      <c r="B1023" s="616"/>
      <c r="C1023" s="613"/>
      <c r="D1023" s="559"/>
      <c r="E1023" s="560"/>
      <c r="F1023" s="559"/>
      <c r="G1023" s="559"/>
      <c r="H1023" s="559"/>
      <c r="I1023" s="559"/>
      <c r="J1023" s="559"/>
      <c r="K1023" s="561">
        <f t="shared" si="64"/>
        <v>0</v>
      </c>
      <c r="L1023" s="559"/>
      <c r="M1023" s="559"/>
      <c r="N1023" s="561">
        <f t="shared" si="65"/>
        <v>0</v>
      </c>
      <c r="O1023" s="561">
        <f t="shared" si="66"/>
        <v>0</v>
      </c>
      <c r="P1023" s="559"/>
      <c r="Q1023" s="562">
        <f t="shared" si="67"/>
        <v>0</v>
      </c>
    </row>
    <row r="1024" spans="1:17" s="563" customFormat="1" ht="20.25" customHeight="1" x14ac:dyDescent="0.2">
      <c r="A1024" s="619" t="str">
        <f>'FN_priloga 1'!$B$1</f>
        <v>EKONOMSKA ŠOLA MURSKA SOBOTA, NORŠINSKA ULICA 13, 9000 MURSKA SOBOTA</v>
      </c>
      <c r="B1024" s="616"/>
      <c r="C1024" s="613"/>
      <c r="D1024" s="559"/>
      <c r="E1024" s="560"/>
      <c r="F1024" s="559"/>
      <c r="G1024" s="559"/>
      <c r="H1024" s="559"/>
      <c r="I1024" s="559"/>
      <c r="J1024" s="559"/>
      <c r="K1024" s="561">
        <f t="shared" si="64"/>
        <v>0</v>
      </c>
      <c r="L1024" s="559"/>
      <c r="M1024" s="559"/>
      <c r="N1024" s="561">
        <f t="shared" si="65"/>
        <v>0</v>
      </c>
      <c r="O1024" s="561">
        <f t="shared" si="66"/>
        <v>0</v>
      </c>
      <c r="P1024" s="559"/>
      <c r="Q1024" s="562">
        <f t="shared" si="67"/>
        <v>0</v>
      </c>
    </row>
    <row r="1025" spans="1:17" s="563" customFormat="1" ht="20.25" customHeight="1" x14ac:dyDescent="0.2">
      <c r="A1025" s="619" t="str">
        <f>'FN_priloga 1'!$B$1</f>
        <v>EKONOMSKA ŠOLA MURSKA SOBOTA, NORŠINSKA ULICA 13, 9000 MURSKA SOBOTA</v>
      </c>
      <c r="B1025" s="616"/>
      <c r="C1025" s="613"/>
      <c r="D1025" s="559"/>
      <c r="E1025" s="560"/>
      <c r="F1025" s="559"/>
      <c r="G1025" s="559"/>
      <c r="H1025" s="559"/>
      <c r="I1025" s="559"/>
      <c r="J1025" s="559"/>
      <c r="K1025" s="561">
        <f t="shared" si="64"/>
        <v>0</v>
      </c>
      <c r="L1025" s="559"/>
      <c r="M1025" s="559"/>
      <c r="N1025" s="561">
        <f t="shared" si="65"/>
        <v>0</v>
      </c>
      <c r="O1025" s="561">
        <f t="shared" si="66"/>
        <v>0</v>
      </c>
      <c r="P1025" s="559"/>
      <c r="Q1025" s="562">
        <f t="shared" si="67"/>
        <v>0</v>
      </c>
    </row>
    <row r="1026" spans="1:17" s="563" customFormat="1" ht="20.25" customHeight="1" x14ac:dyDescent="0.2">
      <c r="A1026" s="619" t="str">
        <f>'FN_priloga 1'!$B$1</f>
        <v>EKONOMSKA ŠOLA MURSKA SOBOTA, NORŠINSKA ULICA 13, 9000 MURSKA SOBOTA</v>
      </c>
      <c r="B1026" s="616"/>
      <c r="C1026" s="613"/>
      <c r="D1026" s="559"/>
      <c r="E1026" s="560"/>
      <c r="F1026" s="559"/>
      <c r="G1026" s="559"/>
      <c r="H1026" s="559"/>
      <c r="I1026" s="559"/>
      <c r="J1026" s="559"/>
      <c r="K1026" s="561">
        <f t="shared" si="64"/>
        <v>0</v>
      </c>
      <c r="L1026" s="559"/>
      <c r="M1026" s="559"/>
      <c r="N1026" s="561">
        <f t="shared" si="65"/>
        <v>0</v>
      </c>
      <c r="O1026" s="561">
        <f t="shared" si="66"/>
        <v>0</v>
      </c>
      <c r="P1026" s="559"/>
      <c r="Q1026" s="562">
        <f t="shared" si="67"/>
        <v>0</v>
      </c>
    </row>
    <row r="1027" spans="1:17" s="563" customFormat="1" ht="20.25" customHeight="1" x14ac:dyDescent="0.2">
      <c r="A1027" s="619" t="str">
        <f>'FN_priloga 1'!$B$1</f>
        <v>EKONOMSKA ŠOLA MURSKA SOBOTA, NORŠINSKA ULICA 13, 9000 MURSKA SOBOTA</v>
      </c>
      <c r="B1027" s="616"/>
      <c r="C1027" s="613"/>
      <c r="D1027" s="559"/>
      <c r="E1027" s="560"/>
      <c r="F1027" s="559"/>
      <c r="G1027" s="559"/>
      <c r="H1027" s="559"/>
      <c r="I1027" s="559"/>
      <c r="J1027" s="559"/>
      <c r="K1027" s="561">
        <f t="shared" si="64"/>
        <v>0</v>
      </c>
      <c r="L1027" s="559"/>
      <c r="M1027" s="559"/>
      <c r="N1027" s="561">
        <f t="shared" si="65"/>
        <v>0</v>
      </c>
      <c r="O1027" s="561">
        <f t="shared" si="66"/>
        <v>0</v>
      </c>
      <c r="P1027" s="559"/>
      <c r="Q1027" s="562">
        <f t="shared" si="67"/>
        <v>0</v>
      </c>
    </row>
    <row r="1028" spans="1:17" s="563" customFormat="1" ht="20.25" customHeight="1" x14ac:dyDescent="0.2">
      <c r="A1028" s="619" t="str">
        <f>'FN_priloga 1'!$B$1</f>
        <v>EKONOMSKA ŠOLA MURSKA SOBOTA, NORŠINSKA ULICA 13, 9000 MURSKA SOBOTA</v>
      </c>
      <c r="B1028" s="616"/>
      <c r="C1028" s="613"/>
      <c r="D1028" s="559"/>
      <c r="E1028" s="560"/>
      <c r="F1028" s="559"/>
      <c r="G1028" s="559"/>
      <c r="H1028" s="559"/>
      <c r="I1028" s="559"/>
      <c r="J1028" s="559"/>
      <c r="K1028" s="561">
        <f t="shared" si="64"/>
        <v>0</v>
      </c>
      <c r="L1028" s="559"/>
      <c r="M1028" s="559"/>
      <c r="N1028" s="561">
        <f t="shared" si="65"/>
        <v>0</v>
      </c>
      <c r="O1028" s="561">
        <f t="shared" si="66"/>
        <v>0</v>
      </c>
      <c r="P1028" s="559"/>
      <c r="Q1028" s="562">
        <f t="shared" si="67"/>
        <v>0</v>
      </c>
    </row>
    <row r="1029" spans="1:17" s="563" customFormat="1" ht="20.25" customHeight="1" x14ac:dyDescent="0.2">
      <c r="A1029" s="619" t="str">
        <f>'FN_priloga 1'!$B$1</f>
        <v>EKONOMSKA ŠOLA MURSKA SOBOTA, NORŠINSKA ULICA 13, 9000 MURSKA SOBOTA</v>
      </c>
      <c r="B1029" s="616"/>
      <c r="C1029" s="613"/>
      <c r="D1029" s="559"/>
      <c r="E1029" s="560"/>
      <c r="F1029" s="559"/>
      <c r="G1029" s="559"/>
      <c r="H1029" s="559"/>
      <c r="I1029" s="559"/>
      <c r="J1029" s="559"/>
      <c r="K1029" s="561">
        <f t="shared" si="64"/>
        <v>0</v>
      </c>
      <c r="L1029" s="559"/>
      <c r="M1029" s="559"/>
      <c r="N1029" s="561">
        <f t="shared" si="65"/>
        <v>0</v>
      </c>
      <c r="O1029" s="561">
        <f t="shared" si="66"/>
        <v>0</v>
      </c>
      <c r="P1029" s="559"/>
      <c r="Q1029" s="562">
        <f t="shared" si="67"/>
        <v>0</v>
      </c>
    </row>
    <row r="1030" spans="1:17" s="563" customFormat="1" ht="20.25" customHeight="1" x14ac:dyDescent="0.2">
      <c r="A1030" s="619" t="str">
        <f>'FN_priloga 1'!$B$1</f>
        <v>EKONOMSKA ŠOLA MURSKA SOBOTA, NORŠINSKA ULICA 13, 9000 MURSKA SOBOTA</v>
      </c>
      <c r="B1030" s="616"/>
      <c r="C1030" s="613"/>
      <c r="D1030" s="559"/>
      <c r="E1030" s="560"/>
      <c r="F1030" s="559"/>
      <c r="G1030" s="559"/>
      <c r="H1030" s="559"/>
      <c r="I1030" s="559"/>
      <c r="J1030" s="559"/>
      <c r="K1030" s="561">
        <f t="shared" si="64"/>
        <v>0</v>
      </c>
      <c r="L1030" s="559"/>
      <c r="M1030" s="559"/>
      <c r="N1030" s="561">
        <f t="shared" si="65"/>
        <v>0</v>
      </c>
      <c r="O1030" s="561">
        <f t="shared" si="66"/>
        <v>0</v>
      </c>
      <c r="P1030" s="559"/>
      <c r="Q1030" s="562">
        <f t="shared" si="67"/>
        <v>0</v>
      </c>
    </row>
    <row r="1031" spans="1:17" s="563" customFormat="1" ht="20.25" customHeight="1" x14ac:dyDescent="0.2">
      <c r="A1031" s="619" t="str">
        <f>'FN_priloga 1'!$B$1</f>
        <v>EKONOMSKA ŠOLA MURSKA SOBOTA, NORŠINSKA ULICA 13, 9000 MURSKA SOBOTA</v>
      </c>
      <c r="B1031" s="616"/>
      <c r="C1031" s="613"/>
      <c r="D1031" s="559"/>
      <c r="E1031" s="560"/>
      <c r="F1031" s="559"/>
      <c r="G1031" s="559"/>
      <c r="H1031" s="559"/>
      <c r="I1031" s="559"/>
      <c r="J1031" s="559"/>
      <c r="K1031" s="561">
        <f t="shared" si="64"/>
        <v>0</v>
      </c>
      <c r="L1031" s="559"/>
      <c r="M1031" s="559"/>
      <c r="N1031" s="561">
        <f t="shared" si="65"/>
        <v>0</v>
      </c>
      <c r="O1031" s="561">
        <f t="shared" si="66"/>
        <v>0</v>
      </c>
      <c r="P1031" s="559"/>
      <c r="Q1031" s="562">
        <f t="shared" si="67"/>
        <v>0</v>
      </c>
    </row>
    <row r="1032" spans="1:17" s="563" customFormat="1" ht="20.25" customHeight="1" x14ac:dyDescent="0.2">
      <c r="A1032" s="619" t="str">
        <f>'FN_priloga 1'!$B$1</f>
        <v>EKONOMSKA ŠOLA MURSKA SOBOTA, NORŠINSKA ULICA 13, 9000 MURSKA SOBOTA</v>
      </c>
      <c r="B1032" s="616"/>
      <c r="C1032" s="613"/>
      <c r="D1032" s="559"/>
      <c r="E1032" s="560"/>
      <c r="F1032" s="559"/>
      <c r="G1032" s="559"/>
      <c r="H1032" s="559"/>
      <c r="I1032" s="559"/>
      <c r="J1032" s="559"/>
      <c r="K1032" s="561">
        <f t="shared" si="64"/>
        <v>0</v>
      </c>
      <c r="L1032" s="559"/>
      <c r="M1032" s="559"/>
      <c r="N1032" s="561">
        <f t="shared" si="65"/>
        <v>0</v>
      </c>
      <c r="O1032" s="561">
        <f t="shared" si="66"/>
        <v>0</v>
      </c>
      <c r="P1032" s="559"/>
      <c r="Q1032" s="562">
        <f t="shared" si="67"/>
        <v>0</v>
      </c>
    </row>
    <row r="1033" spans="1:17" s="563" customFormat="1" ht="20.25" customHeight="1" x14ac:dyDescent="0.2">
      <c r="A1033" s="619" t="str">
        <f>'FN_priloga 1'!$B$1</f>
        <v>EKONOMSKA ŠOLA MURSKA SOBOTA, NORŠINSKA ULICA 13, 9000 MURSKA SOBOTA</v>
      </c>
      <c r="B1033" s="616"/>
      <c r="C1033" s="613"/>
      <c r="D1033" s="559"/>
      <c r="E1033" s="560"/>
      <c r="F1033" s="559"/>
      <c r="G1033" s="559"/>
      <c r="H1033" s="559"/>
      <c r="I1033" s="559"/>
      <c r="J1033" s="559"/>
      <c r="K1033" s="561">
        <f t="shared" si="64"/>
        <v>0</v>
      </c>
      <c r="L1033" s="559"/>
      <c r="M1033" s="559"/>
      <c r="N1033" s="561">
        <f t="shared" si="65"/>
        <v>0</v>
      </c>
      <c r="O1033" s="561">
        <f t="shared" si="66"/>
        <v>0</v>
      </c>
      <c r="P1033" s="559"/>
      <c r="Q1033" s="562">
        <f t="shared" si="67"/>
        <v>0</v>
      </c>
    </row>
    <row r="1034" spans="1:17" s="563" customFormat="1" ht="20.25" customHeight="1" x14ac:dyDescent="0.2">
      <c r="A1034" s="619" t="str">
        <f>'FN_priloga 1'!$B$1</f>
        <v>EKONOMSKA ŠOLA MURSKA SOBOTA, NORŠINSKA ULICA 13, 9000 MURSKA SOBOTA</v>
      </c>
      <c r="B1034" s="616"/>
      <c r="C1034" s="613"/>
      <c r="D1034" s="559"/>
      <c r="E1034" s="560"/>
      <c r="F1034" s="559"/>
      <c r="G1034" s="559"/>
      <c r="H1034" s="559"/>
      <c r="I1034" s="559"/>
      <c r="J1034" s="559"/>
      <c r="K1034" s="561">
        <f t="shared" ref="K1034:K1097" si="68">SUM(H1034:J1034)</f>
        <v>0</v>
      </c>
      <c r="L1034" s="559"/>
      <c r="M1034" s="559"/>
      <c r="N1034" s="561">
        <f t="shared" ref="N1034:N1097" si="69">SUM(L1034:M1034)</f>
        <v>0</v>
      </c>
      <c r="O1034" s="561">
        <f t="shared" ref="O1034:O1097" si="70">G1034+K1034+N1034</f>
        <v>0</v>
      </c>
      <c r="P1034" s="559"/>
      <c r="Q1034" s="562">
        <f t="shared" ref="Q1034:Q1097" si="71">O1034+P1034</f>
        <v>0</v>
      </c>
    </row>
    <row r="1035" spans="1:17" s="563" customFormat="1" ht="20.25" customHeight="1" x14ac:dyDescent="0.2">
      <c r="A1035" s="619" t="str">
        <f>'FN_priloga 1'!$B$1</f>
        <v>EKONOMSKA ŠOLA MURSKA SOBOTA, NORŠINSKA ULICA 13, 9000 MURSKA SOBOTA</v>
      </c>
      <c r="B1035" s="616"/>
      <c r="C1035" s="613"/>
      <c r="D1035" s="559"/>
      <c r="E1035" s="560"/>
      <c r="F1035" s="559"/>
      <c r="G1035" s="559"/>
      <c r="H1035" s="559"/>
      <c r="I1035" s="559"/>
      <c r="J1035" s="559"/>
      <c r="K1035" s="561">
        <f t="shared" si="68"/>
        <v>0</v>
      </c>
      <c r="L1035" s="559"/>
      <c r="M1035" s="559"/>
      <c r="N1035" s="561">
        <f t="shared" si="69"/>
        <v>0</v>
      </c>
      <c r="O1035" s="561">
        <f t="shared" si="70"/>
        <v>0</v>
      </c>
      <c r="P1035" s="559"/>
      <c r="Q1035" s="562">
        <f t="shared" si="71"/>
        <v>0</v>
      </c>
    </row>
    <row r="1036" spans="1:17" s="563" customFormat="1" ht="20.25" customHeight="1" x14ac:dyDescent="0.2">
      <c r="A1036" s="619" t="str">
        <f>'FN_priloga 1'!$B$1</f>
        <v>EKONOMSKA ŠOLA MURSKA SOBOTA, NORŠINSKA ULICA 13, 9000 MURSKA SOBOTA</v>
      </c>
      <c r="B1036" s="616"/>
      <c r="C1036" s="613"/>
      <c r="D1036" s="559"/>
      <c r="E1036" s="560"/>
      <c r="F1036" s="559"/>
      <c r="G1036" s="559"/>
      <c r="H1036" s="559"/>
      <c r="I1036" s="559"/>
      <c r="J1036" s="559"/>
      <c r="K1036" s="561">
        <f t="shared" si="68"/>
        <v>0</v>
      </c>
      <c r="L1036" s="559"/>
      <c r="M1036" s="559"/>
      <c r="N1036" s="561">
        <f t="shared" si="69"/>
        <v>0</v>
      </c>
      <c r="O1036" s="561">
        <f t="shared" si="70"/>
        <v>0</v>
      </c>
      <c r="P1036" s="559"/>
      <c r="Q1036" s="562">
        <f t="shared" si="71"/>
        <v>0</v>
      </c>
    </row>
    <row r="1037" spans="1:17" s="563" customFormat="1" ht="20.25" customHeight="1" x14ac:dyDescent="0.2">
      <c r="A1037" s="619" t="str">
        <f>'FN_priloga 1'!$B$1</f>
        <v>EKONOMSKA ŠOLA MURSKA SOBOTA, NORŠINSKA ULICA 13, 9000 MURSKA SOBOTA</v>
      </c>
      <c r="B1037" s="616"/>
      <c r="C1037" s="613"/>
      <c r="D1037" s="559"/>
      <c r="E1037" s="560"/>
      <c r="F1037" s="559"/>
      <c r="G1037" s="559"/>
      <c r="H1037" s="559"/>
      <c r="I1037" s="559"/>
      <c r="J1037" s="559"/>
      <c r="K1037" s="561">
        <f t="shared" si="68"/>
        <v>0</v>
      </c>
      <c r="L1037" s="559"/>
      <c r="M1037" s="559"/>
      <c r="N1037" s="561">
        <f t="shared" si="69"/>
        <v>0</v>
      </c>
      <c r="O1037" s="561">
        <f t="shared" si="70"/>
        <v>0</v>
      </c>
      <c r="P1037" s="559"/>
      <c r="Q1037" s="562">
        <f t="shared" si="71"/>
        <v>0</v>
      </c>
    </row>
    <row r="1038" spans="1:17" s="563" customFormat="1" ht="20.25" customHeight="1" x14ac:dyDescent="0.2">
      <c r="A1038" s="619" t="str">
        <f>'FN_priloga 1'!$B$1</f>
        <v>EKONOMSKA ŠOLA MURSKA SOBOTA, NORŠINSKA ULICA 13, 9000 MURSKA SOBOTA</v>
      </c>
      <c r="B1038" s="616"/>
      <c r="C1038" s="613"/>
      <c r="D1038" s="559"/>
      <c r="E1038" s="560"/>
      <c r="F1038" s="559"/>
      <c r="G1038" s="559"/>
      <c r="H1038" s="559"/>
      <c r="I1038" s="559"/>
      <c r="J1038" s="559"/>
      <c r="K1038" s="561">
        <f t="shared" si="68"/>
        <v>0</v>
      </c>
      <c r="L1038" s="559"/>
      <c r="M1038" s="559"/>
      <c r="N1038" s="561">
        <f t="shared" si="69"/>
        <v>0</v>
      </c>
      <c r="O1038" s="561">
        <f t="shared" si="70"/>
        <v>0</v>
      </c>
      <c r="P1038" s="559"/>
      <c r="Q1038" s="562">
        <f t="shared" si="71"/>
        <v>0</v>
      </c>
    </row>
    <row r="1039" spans="1:17" s="563" customFormat="1" ht="20.25" customHeight="1" x14ac:dyDescent="0.2">
      <c r="A1039" s="619" t="str">
        <f>'FN_priloga 1'!$B$1</f>
        <v>EKONOMSKA ŠOLA MURSKA SOBOTA, NORŠINSKA ULICA 13, 9000 MURSKA SOBOTA</v>
      </c>
      <c r="B1039" s="616"/>
      <c r="C1039" s="613"/>
      <c r="D1039" s="559"/>
      <c r="E1039" s="560"/>
      <c r="F1039" s="559"/>
      <c r="G1039" s="559"/>
      <c r="H1039" s="559"/>
      <c r="I1039" s="559"/>
      <c r="J1039" s="559"/>
      <c r="K1039" s="561">
        <f t="shared" si="68"/>
        <v>0</v>
      </c>
      <c r="L1039" s="559"/>
      <c r="M1039" s="559"/>
      <c r="N1039" s="561">
        <f t="shared" si="69"/>
        <v>0</v>
      </c>
      <c r="O1039" s="561">
        <f t="shared" si="70"/>
        <v>0</v>
      </c>
      <c r="P1039" s="559"/>
      <c r="Q1039" s="562">
        <f t="shared" si="71"/>
        <v>0</v>
      </c>
    </row>
    <row r="1040" spans="1:17" s="563" customFormat="1" ht="20.25" customHeight="1" x14ac:dyDescent="0.2">
      <c r="A1040" s="619" t="str">
        <f>'FN_priloga 1'!$B$1</f>
        <v>EKONOMSKA ŠOLA MURSKA SOBOTA, NORŠINSKA ULICA 13, 9000 MURSKA SOBOTA</v>
      </c>
      <c r="B1040" s="616"/>
      <c r="C1040" s="613"/>
      <c r="D1040" s="559"/>
      <c r="E1040" s="560"/>
      <c r="F1040" s="559"/>
      <c r="G1040" s="559"/>
      <c r="H1040" s="559"/>
      <c r="I1040" s="559"/>
      <c r="J1040" s="559"/>
      <c r="K1040" s="561">
        <f t="shared" si="68"/>
        <v>0</v>
      </c>
      <c r="L1040" s="559"/>
      <c r="M1040" s="559"/>
      <c r="N1040" s="561">
        <f t="shared" si="69"/>
        <v>0</v>
      </c>
      <c r="O1040" s="561">
        <f t="shared" si="70"/>
        <v>0</v>
      </c>
      <c r="P1040" s="559"/>
      <c r="Q1040" s="562">
        <f t="shared" si="71"/>
        <v>0</v>
      </c>
    </row>
    <row r="1041" spans="1:17" s="563" customFormat="1" ht="20.25" customHeight="1" x14ac:dyDescent="0.2">
      <c r="A1041" s="619" t="str">
        <f>'FN_priloga 1'!$B$1</f>
        <v>EKONOMSKA ŠOLA MURSKA SOBOTA, NORŠINSKA ULICA 13, 9000 MURSKA SOBOTA</v>
      </c>
      <c r="B1041" s="616"/>
      <c r="C1041" s="613"/>
      <c r="D1041" s="559"/>
      <c r="E1041" s="560"/>
      <c r="F1041" s="559"/>
      <c r="G1041" s="559"/>
      <c r="H1041" s="559"/>
      <c r="I1041" s="559"/>
      <c r="J1041" s="559"/>
      <c r="K1041" s="561">
        <f t="shared" si="68"/>
        <v>0</v>
      </c>
      <c r="L1041" s="559"/>
      <c r="M1041" s="559"/>
      <c r="N1041" s="561">
        <f t="shared" si="69"/>
        <v>0</v>
      </c>
      <c r="O1041" s="561">
        <f t="shared" si="70"/>
        <v>0</v>
      </c>
      <c r="P1041" s="559"/>
      <c r="Q1041" s="562">
        <f t="shared" si="71"/>
        <v>0</v>
      </c>
    </row>
    <row r="1042" spans="1:17" s="563" customFormat="1" ht="20.25" customHeight="1" x14ac:dyDescent="0.2">
      <c r="A1042" s="619" t="str">
        <f>'FN_priloga 1'!$B$1</f>
        <v>EKONOMSKA ŠOLA MURSKA SOBOTA, NORŠINSKA ULICA 13, 9000 MURSKA SOBOTA</v>
      </c>
      <c r="B1042" s="616"/>
      <c r="C1042" s="613"/>
      <c r="D1042" s="559"/>
      <c r="E1042" s="560"/>
      <c r="F1042" s="559"/>
      <c r="G1042" s="559"/>
      <c r="H1042" s="559"/>
      <c r="I1042" s="559"/>
      <c r="J1042" s="559"/>
      <c r="K1042" s="561">
        <f t="shared" si="68"/>
        <v>0</v>
      </c>
      <c r="L1042" s="559"/>
      <c r="M1042" s="559"/>
      <c r="N1042" s="561">
        <f t="shared" si="69"/>
        <v>0</v>
      </c>
      <c r="O1042" s="561">
        <f t="shared" si="70"/>
        <v>0</v>
      </c>
      <c r="P1042" s="559"/>
      <c r="Q1042" s="562">
        <f t="shared" si="71"/>
        <v>0</v>
      </c>
    </row>
    <row r="1043" spans="1:17" s="563" customFormat="1" ht="20.25" customHeight="1" x14ac:dyDescent="0.2">
      <c r="A1043" s="619" t="str">
        <f>'FN_priloga 1'!$B$1</f>
        <v>EKONOMSKA ŠOLA MURSKA SOBOTA, NORŠINSKA ULICA 13, 9000 MURSKA SOBOTA</v>
      </c>
      <c r="B1043" s="616"/>
      <c r="C1043" s="613"/>
      <c r="D1043" s="559"/>
      <c r="E1043" s="560"/>
      <c r="F1043" s="559"/>
      <c r="G1043" s="559"/>
      <c r="H1043" s="559"/>
      <c r="I1043" s="559"/>
      <c r="J1043" s="559"/>
      <c r="K1043" s="561">
        <f t="shared" si="68"/>
        <v>0</v>
      </c>
      <c r="L1043" s="559"/>
      <c r="M1043" s="559"/>
      <c r="N1043" s="561">
        <f t="shared" si="69"/>
        <v>0</v>
      </c>
      <c r="O1043" s="561">
        <f t="shared" si="70"/>
        <v>0</v>
      </c>
      <c r="P1043" s="559"/>
      <c r="Q1043" s="562">
        <f t="shared" si="71"/>
        <v>0</v>
      </c>
    </row>
    <row r="1044" spans="1:17" s="563" customFormat="1" ht="20.25" customHeight="1" x14ac:dyDescent="0.2">
      <c r="A1044" s="619" t="str">
        <f>'FN_priloga 1'!$B$1</f>
        <v>EKONOMSKA ŠOLA MURSKA SOBOTA, NORŠINSKA ULICA 13, 9000 MURSKA SOBOTA</v>
      </c>
      <c r="B1044" s="616"/>
      <c r="C1044" s="613"/>
      <c r="D1044" s="559"/>
      <c r="E1044" s="560"/>
      <c r="F1044" s="559"/>
      <c r="G1044" s="559"/>
      <c r="H1044" s="559"/>
      <c r="I1044" s="559"/>
      <c r="J1044" s="559"/>
      <c r="K1044" s="561">
        <f t="shared" si="68"/>
        <v>0</v>
      </c>
      <c r="L1044" s="559"/>
      <c r="M1044" s="559"/>
      <c r="N1044" s="561">
        <f t="shared" si="69"/>
        <v>0</v>
      </c>
      <c r="O1044" s="561">
        <f t="shared" si="70"/>
        <v>0</v>
      </c>
      <c r="P1044" s="559"/>
      <c r="Q1044" s="562">
        <f t="shared" si="71"/>
        <v>0</v>
      </c>
    </row>
    <row r="1045" spans="1:17" s="563" customFormat="1" ht="20.25" customHeight="1" x14ac:dyDescent="0.2">
      <c r="A1045" s="619" t="str">
        <f>'FN_priloga 1'!$B$1</f>
        <v>EKONOMSKA ŠOLA MURSKA SOBOTA, NORŠINSKA ULICA 13, 9000 MURSKA SOBOTA</v>
      </c>
      <c r="B1045" s="616"/>
      <c r="C1045" s="613"/>
      <c r="D1045" s="559"/>
      <c r="E1045" s="560"/>
      <c r="F1045" s="559"/>
      <c r="G1045" s="559"/>
      <c r="H1045" s="559"/>
      <c r="I1045" s="559"/>
      <c r="J1045" s="559"/>
      <c r="K1045" s="561">
        <f t="shared" si="68"/>
        <v>0</v>
      </c>
      <c r="L1045" s="559"/>
      <c r="M1045" s="559"/>
      <c r="N1045" s="561">
        <f t="shared" si="69"/>
        <v>0</v>
      </c>
      <c r="O1045" s="561">
        <f t="shared" si="70"/>
        <v>0</v>
      </c>
      <c r="P1045" s="559"/>
      <c r="Q1045" s="562">
        <f t="shared" si="71"/>
        <v>0</v>
      </c>
    </row>
    <row r="1046" spans="1:17" s="563" customFormat="1" ht="20.25" customHeight="1" x14ac:dyDescent="0.2">
      <c r="A1046" s="619" t="str">
        <f>'FN_priloga 1'!$B$1</f>
        <v>EKONOMSKA ŠOLA MURSKA SOBOTA, NORŠINSKA ULICA 13, 9000 MURSKA SOBOTA</v>
      </c>
      <c r="B1046" s="616"/>
      <c r="C1046" s="613"/>
      <c r="D1046" s="559"/>
      <c r="E1046" s="560"/>
      <c r="F1046" s="559"/>
      <c r="G1046" s="559"/>
      <c r="H1046" s="559"/>
      <c r="I1046" s="559"/>
      <c r="J1046" s="559"/>
      <c r="K1046" s="561">
        <f t="shared" si="68"/>
        <v>0</v>
      </c>
      <c r="L1046" s="559"/>
      <c r="M1046" s="559"/>
      <c r="N1046" s="561">
        <f t="shared" si="69"/>
        <v>0</v>
      </c>
      <c r="O1046" s="561">
        <f t="shared" si="70"/>
        <v>0</v>
      </c>
      <c r="P1046" s="559"/>
      <c r="Q1046" s="562">
        <f t="shared" si="71"/>
        <v>0</v>
      </c>
    </row>
    <row r="1047" spans="1:17" s="563" customFormat="1" ht="20.25" customHeight="1" x14ac:dyDescent="0.2">
      <c r="A1047" s="619" t="str">
        <f>'FN_priloga 1'!$B$1</f>
        <v>EKONOMSKA ŠOLA MURSKA SOBOTA, NORŠINSKA ULICA 13, 9000 MURSKA SOBOTA</v>
      </c>
      <c r="B1047" s="616"/>
      <c r="C1047" s="613"/>
      <c r="D1047" s="559"/>
      <c r="E1047" s="560"/>
      <c r="F1047" s="559"/>
      <c r="G1047" s="559"/>
      <c r="H1047" s="559"/>
      <c r="I1047" s="559"/>
      <c r="J1047" s="559"/>
      <c r="K1047" s="561">
        <f t="shared" si="68"/>
        <v>0</v>
      </c>
      <c r="L1047" s="559"/>
      <c r="M1047" s="559"/>
      <c r="N1047" s="561">
        <f t="shared" si="69"/>
        <v>0</v>
      </c>
      <c r="O1047" s="561">
        <f t="shared" si="70"/>
        <v>0</v>
      </c>
      <c r="P1047" s="559"/>
      <c r="Q1047" s="562">
        <f t="shared" si="71"/>
        <v>0</v>
      </c>
    </row>
    <row r="1048" spans="1:17" s="563" customFormat="1" ht="20.25" customHeight="1" x14ac:dyDescent="0.2">
      <c r="A1048" s="619" t="str">
        <f>'FN_priloga 1'!$B$1</f>
        <v>EKONOMSKA ŠOLA MURSKA SOBOTA, NORŠINSKA ULICA 13, 9000 MURSKA SOBOTA</v>
      </c>
      <c r="B1048" s="616"/>
      <c r="C1048" s="613"/>
      <c r="D1048" s="559"/>
      <c r="E1048" s="560"/>
      <c r="F1048" s="559"/>
      <c r="G1048" s="559"/>
      <c r="H1048" s="559"/>
      <c r="I1048" s="559"/>
      <c r="J1048" s="559"/>
      <c r="K1048" s="561">
        <f t="shared" si="68"/>
        <v>0</v>
      </c>
      <c r="L1048" s="559"/>
      <c r="M1048" s="559"/>
      <c r="N1048" s="561">
        <f t="shared" si="69"/>
        <v>0</v>
      </c>
      <c r="O1048" s="561">
        <f t="shared" si="70"/>
        <v>0</v>
      </c>
      <c r="P1048" s="559"/>
      <c r="Q1048" s="562">
        <f t="shared" si="71"/>
        <v>0</v>
      </c>
    </row>
    <row r="1049" spans="1:17" s="563" customFormat="1" ht="20.25" customHeight="1" x14ac:dyDescent="0.2">
      <c r="A1049" s="619" t="str">
        <f>'FN_priloga 1'!$B$1</f>
        <v>EKONOMSKA ŠOLA MURSKA SOBOTA, NORŠINSKA ULICA 13, 9000 MURSKA SOBOTA</v>
      </c>
      <c r="B1049" s="616"/>
      <c r="C1049" s="613"/>
      <c r="D1049" s="559"/>
      <c r="E1049" s="560"/>
      <c r="F1049" s="559"/>
      <c r="G1049" s="559"/>
      <c r="H1049" s="559"/>
      <c r="I1049" s="559"/>
      <c r="J1049" s="559"/>
      <c r="K1049" s="561">
        <f t="shared" si="68"/>
        <v>0</v>
      </c>
      <c r="L1049" s="559"/>
      <c r="M1049" s="559"/>
      <c r="N1049" s="561">
        <f t="shared" si="69"/>
        <v>0</v>
      </c>
      <c r="O1049" s="561">
        <f t="shared" si="70"/>
        <v>0</v>
      </c>
      <c r="P1049" s="559"/>
      <c r="Q1049" s="562">
        <f t="shared" si="71"/>
        <v>0</v>
      </c>
    </row>
    <row r="1050" spans="1:17" s="563" customFormat="1" ht="20.25" customHeight="1" x14ac:dyDescent="0.2">
      <c r="A1050" s="619" t="str">
        <f>'FN_priloga 1'!$B$1</f>
        <v>EKONOMSKA ŠOLA MURSKA SOBOTA, NORŠINSKA ULICA 13, 9000 MURSKA SOBOTA</v>
      </c>
      <c r="B1050" s="616"/>
      <c r="C1050" s="613"/>
      <c r="D1050" s="559"/>
      <c r="E1050" s="560"/>
      <c r="F1050" s="559"/>
      <c r="G1050" s="559"/>
      <c r="H1050" s="559"/>
      <c r="I1050" s="559"/>
      <c r="J1050" s="559"/>
      <c r="K1050" s="561">
        <f t="shared" si="68"/>
        <v>0</v>
      </c>
      <c r="L1050" s="559"/>
      <c r="M1050" s="559"/>
      <c r="N1050" s="561">
        <f t="shared" si="69"/>
        <v>0</v>
      </c>
      <c r="O1050" s="561">
        <f t="shared" si="70"/>
        <v>0</v>
      </c>
      <c r="P1050" s="559"/>
      <c r="Q1050" s="562">
        <f t="shared" si="71"/>
        <v>0</v>
      </c>
    </row>
    <row r="1051" spans="1:17" s="563" customFormat="1" ht="20.25" customHeight="1" x14ac:dyDescent="0.2">
      <c r="A1051" s="619" t="str">
        <f>'FN_priloga 1'!$B$1</f>
        <v>EKONOMSKA ŠOLA MURSKA SOBOTA, NORŠINSKA ULICA 13, 9000 MURSKA SOBOTA</v>
      </c>
      <c r="B1051" s="616"/>
      <c r="C1051" s="613"/>
      <c r="D1051" s="559"/>
      <c r="E1051" s="560"/>
      <c r="F1051" s="559"/>
      <c r="G1051" s="559"/>
      <c r="H1051" s="559"/>
      <c r="I1051" s="559"/>
      <c r="J1051" s="559"/>
      <c r="K1051" s="561">
        <f t="shared" si="68"/>
        <v>0</v>
      </c>
      <c r="L1051" s="559"/>
      <c r="M1051" s="559"/>
      <c r="N1051" s="561">
        <f t="shared" si="69"/>
        <v>0</v>
      </c>
      <c r="O1051" s="561">
        <f t="shared" si="70"/>
        <v>0</v>
      </c>
      <c r="P1051" s="559"/>
      <c r="Q1051" s="562">
        <f t="shared" si="71"/>
        <v>0</v>
      </c>
    </row>
    <row r="1052" spans="1:17" s="563" customFormat="1" ht="20.25" customHeight="1" x14ac:dyDescent="0.2">
      <c r="A1052" s="619" t="str">
        <f>'FN_priloga 1'!$B$1</f>
        <v>EKONOMSKA ŠOLA MURSKA SOBOTA, NORŠINSKA ULICA 13, 9000 MURSKA SOBOTA</v>
      </c>
      <c r="B1052" s="616"/>
      <c r="C1052" s="613"/>
      <c r="D1052" s="559"/>
      <c r="E1052" s="560"/>
      <c r="F1052" s="559"/>
      <c r="G1052" s="559"/>
      <c r="H1052" s="559"/>
      <c r="I1052" s="559"/>
      <c r="J1052" s="559"/>
      <c r="K1052" s="561">
        <f t="shared" si="68"/>
        <v>0</v>
      </c>
      <c r="L1052" s="559"/>
      <c r="M1052" s="559"/>
      <c r="N1052" s="561">
        <f t="shared" si="69"/>
        <v>0</v>
      </c>
      <c r="O1052" s="561">
        <f t="shared" si="70"/>
        <v>0</v>
      </c>
      <c r="P1052" s="559"/>
      <c r="Q1052" s="562">
        <f t="shared" si="71"/>
        <v>0</v>
      </c>
    </row>
    <row r="1053" spans="1:17" s="563" customFormat="1" ht="20.25" customHeight="1" x14ac:dyDescent="0.2">
      <c r="A1053" s="619" t="str">
        <f>'FN_priloga 1'!$B$1</f>
        <v>EKONOMSKA ŠOLA MURSKA SOBOTA, NORŠINSKA ULICA 13, 9000 MURSKA SOBOTA</v>
      </c>
      <c r="B1053" s="616"/>
      <c r="C1053" s="613"/>
      <c r="D1053" s="559"/>
      <c r="E1053" s="560"/>
      <c r="F1053" s="559"/>
      <c r="G1053" s="559"/>
      <c r="H1053" s="559"/>
      <c r="I1053" s="559"/>
      <c r="J1053" s="559"/>
      <c r="K1053" s="561">
        <f t="shared" si="68"/>
        <v>0</v>
      </c>
      <c r="L1053" s="559"/>
      <c r="M1053" s="559"/>
      <c r="N1053" s="561">
        <f t="shared" si="69"/>
        <v>0</v>
      </c>
      <c r="O1053" s="561">
        <f t="shared" si="70"/>
        <v>0</v>
      </c>
      <c r="P1053" s="559"/>
      <c r="Q1053" s="562">
        <f t="shared" si="71"/>
        <v>0</v>
      </c>
    </row>
    <row r="1054" spans="1:17" s="563" customFormat="1" ht="20.25" customHeight="1" x14ac:dyDescent="0.2">
      <c r="A1054" s="619" t="str">
        <f>'FN_priloga 1'!$B$1</f>
        <v>EKONOMSKA ŠOLA MURSKA SOBOTA, NORŠINSKA ULICA 13, 9000 MURSKA SOBOTA</v>
      </c>
      <c r="B1054" s="616"/>
      <c r="C1054" s="613"/>
      <c r="D1054" s="559"/>
      <c r="E1054" s="560"/>
      <c r="F1054" s="559"/>
      <c r="G1054" s="559"/>
      <c r="H1054" s="559"/>
      <c r="I1054" s="559"/>
      <c r="J1054" s="559"/>
      <c r="K1054" s="561">
        <f t="shared" si="68"/>
        <v>0</v>
      </c>
      <c r="L1054" s="559"/>
      <c r="M1054" s="559"/>
      <c r="N1054" s="561">
        <f t="shared" si="69"/>
        <v>0</v>
      </c>
      <c r="O1054" s="561">
        <f t="shared" si="70"/>
        <v>0</v>
      </c>
      <c r="P1054" s="559"/>
      <c r="Q1054" s="562">
        <f t="shared" si="71"/>
        <v>0</v>
      </c>
    </row>
    <row r="1055" spans="1:17" s="563" customFormat="1" ht="20.25" customHeight="1" x14ac:dyDescent="0.2">
      <c r="A1055" s="619" t="str">
        <f>'FN_priloga 1'!$B$1</f>
        <v>EKONOMSKA ŠOLA MURSKA SOBOTA, NORŠINSKA ULICA 13, 9000 MURSKA SOBOTA</v>
      </c>
      <c r="B1055" s="616"/>
      <c r="C1055" s="613"/>
      <c r="D1055" s="559"/>
      <c r="E1055" s="560"/>
      <c r="F1055" s="559"/>
      <c r="G1055" s="559"/>
      <c r="H1055" s="559"/>
      <c r="I1055" s="559"/>
      <c r="J1055" s="559"/>
      <c r="K1055" s="561">
        <f t="shared" si="68"/>
        <v>0</v>
      </c>
      <c r="L1055" s="559"/>
      <c r="M1055" s="559"/>
      <c r="N1055" s="561">
        <f t="shared" si="69"/>
        <v>0</v>
      </c>
      <c r="O1055" s="561">
        <f t="shared" si="70"/>
        <v>0</v>
      </c>
      <c r="P1055" s="559"/>
      <c r="Q1055" s="562">
        <f t="shared" si="71"/>
        <v>0</v>
      </c>
    </row>
    <row r="1056" spans="1:17" s="563" customFormat="1" ht="20.25" customHeight="1" x14ac:dyDescent="0.2">
      <c r="A1056" s="619" t="str">
        <f>'FN_priloga 1'!$B$1</f>
        <v>EKONOMSKA ŠOLA MURSKA SOBOTA, NORŠINSKA ULICA 13, 9000 MURSKA SOBOTA</v>
      </c>
      <c r="B1056" s="616"/>
      <c r="C1056" s="613"/>
      <c r="D1056" s="559"/>
      <c r="E1056" s="560"/>
      <c r="F1056" s="559"/>
      <c r="G1056" s="559"/>
      <c r="H1056" s="559"/>
      <c r="I1056" s="559"/>
      <c r="J1056" s="559"/>
      <c r="K1056" s="561">
        <f t="shared" si="68"/>
        <v>0</v>
      </c>
      <c r="L1056" s="559"/>
      <c r="M1056" s="559"/>
      <c r="N1056" s="561">
        <f t="shared" si="69"/>
        <v>0</v>
      </c>
      <c r="O1056" s="561">
        <f t="shared" si="70"/>
        <v>0</v>
      </c>
      <c r="P1056" s="559"/>
      <c r="Q1056" s="562">
        <f t="shared" si="71"/>
        <v>0</v>
      </c>
    </row>
    <row r="1057" spans="1:17" s="563" customFormat="1" ht="20.25" customHeight="1" x14ac:dyDescent="0.2">
      <c r="A1057" s="619" t="str">
        <f>'FN_priloga 1'!$B$1</f>
        <v>EKONOMSKA ŠOLA MURSKA SOBOTA, NORŠINSKA ULICA 13, 9000 MURSKA SOBOTA</v>
      </c>
      <c r="B1057" s="616"/>
      <c r="C1057" s="613"/>
      <c r="D1057" s="559"/>
      <c r="E1057" s="560"/>
      <c r="F1057" s="559"/>
      <c r="G1057" s="559"/>
      <c r="H1057" s="559"/>
      <c r="I1057" s="559"/>
      <c r="J1057" s="559"/>
      <c r="K1057" s="561">
        <f t="shared" si="68"/>
        <v>0</v>
      </c>
      <c r="L1057" s="559"/>
      <c r="M1057" s="559"/>
      <c r="N1057" s="561">
        <f t="shared" si="69"/>
        <v>0</v>
      </c>
      <c r="O1057" s="561">
        <f t="shared" si="70"/>
        <v>0</v>
      </c>
      <c r="P1057" s="559"/>
      <c r="Q1057" s="562">
        <f t="shared" si="71"/>
        <v>0</v>
      </c>
    </row>
    <row r="1058" spans="1:17" s="563" customFormat="1" ht="20.25" customHeight="1" x14ac:dyDescent="0.2">
      <c r="A1058" s="619" t="str">
        <f>'FN_priloga 1'!$B$1</f>
        <v>EKONOMSKA ŠOLA MURSKA SOBOTA, NORŠINSKA ULICA 13, 9000 MURSKA SOBOTA</v>
      </c>
      <c r="B1058" s="616"/>
      <c r="C1058" s="613"/>
      <c r="D1058" s="559"/>
      <c r="E1058" s="560"/>
      <c r="F1058" s="559"/>
      <c r="G1058" s="559"/>
      <c r="H1058" s="559"/>
      <c r="I1058" s="559"/>
      <c r="J1058" s="559"/>
      <c r="K1058" s="561">
        <f t="shared" si="68"/>
        <v>0</v>
      </c>
      <c r="L1058" s="559"/>
      <c r="M1058" s="559"/>
      <c r="N1058" s="561">
        <f t="shared" si="69"/>
        <v>0</v>
      </c>
      <c r="O1058" s="561">
        <f t="shared" si="70"/>
        <v>0</v>
      </c>
      <c r="P1058" s="559"/>
      <c r="Q1058" s="562">
        <f t="shared" si="71"/>
        <v>0</v>
      </c>
    </row>
    <row r="1059" spans="1:17" s="563" customFormat="1" ht="20.25" customHeight="1" x14ac:dyDescent="0.2">
      <c r="A1059" s="619" t="str">
        <f>'FN_priloga 1'!$B$1</f>
        <v>EKONOMSKA ŠOLA MURSKA SOBOTA, NORŠINSKA ULICA 13, 9000 MURSKA SOBOTA</v>
      </c>
      <c r="B1059" s="616"/>
      <c r="C1059" s="613"/>
      <c r="D1059" s="559"/>
      <c r="E1059" s="560"/>
      <c r="F1059" s="559"/>
      <c r="G1059" s="559"/>
      <c r="H1059" s="559"/>
      <c r="I1059" s="559"/>
      <c r="J1059" s="559"/>
      <c r="K1059" s="561">
        <f t="shared" si="68"/>
        <v>0</v>
      </c>
      <c r="L1059" s="559"/>
      <c r="M1059" s="559"/>
      <c r="N1059" s="561">
        <f t="shared" si="69"/>
        <v>0</v>
      </c>
      <c r="O1059" s="561">
        <f t="shared" si="70"/>
        <v>0</v>
      </c>
      <c r="P1059" s="559"/>
      <c r="Q1059" s="562">
        <f t="shared" si="71"/>
        <v>0</v>
      </c>
    </row>
    <row r="1060" spans="1:17" s="563" customFormat="1" ht="20.25" customHeight="1" x14ac:dyDescent="0.2">
      <c r="A1060" s="619" t="str">
        <f>'FN_priloga 1'!$B$1</f>
        <v>EKONOMSKA ŠOLA MURSKA SOBOTA, NORŠINSKA ULICA 13, 9000 MURSKA SOBOTA</v>
      </c>
      <c r="B1060" s="616"/>
      <c r="C1060" s="613"/>
      <c r="D1060" s="559"/>
      <c r="E1060" s="560"/>
      <c r="F1060" s="559"/>
      <c r="G1060" s="559"/>
      <c r="H1060" s="559"/>
      <c r="I1060" s="559"/>
      <c r="J1060" s="559"/>
      <c r="K1060" s="561">
        <f t="shared" si="68"/>
        <v>0</v>
      </c>
      <c r="L1060" s="559"/>
      <c r="M1060" s="559"/>
      <c r="N1060" s="561">
        <f t="shared" si="69"/>
        <v>0</v>
      </c>
      <c r="O1060" s="561">
        <f t="shared" si="70"/>
        <v>0</v>
      </c>
      <c r="P1060" s="559"/>
      <c r="Q1060" s="562">
        <f t="shared" si="71"/>
        <v>0</v>
      </c>
    </row>
    <row r="1061" spans="1:17" s="563" customFormat="1" ht="20.25" customHeight="1" x14ac:dyDescent="0.2">
      <c r="A1061" s="619" t="str">
        <f>'FN_priloga 1'!$B$1</f>
        <v>EKONOMSKA ŠOLA MURSKA SOBOTA, NORŠINSKA ULICA 13, 9000 MURSKA SOBOTA</v>
      </c>
      <c r="B1061" s="616"/>
      <c r="C1061" s="613"/>
      <c r="D1061" s="559"/>
      <c r="E1061" s="560"/>
      <c r="F1061" s="559"/>
      <c r="G1061" s="559"/>
      <c r="H1061" s="559"/>
      <c r="I1061" s="559"/>
      <c r="J1061" s="559"/>
      <c r="K1061" s="561">
        <f t="shared" si="68"/>
        <v>0</v>
      </c>
      <c r="L1061" s="559"/>
      <c r="M1061" s="559"/>
      <c r="N1061" s="561">
        <f t="shared" si="69"/>
        <v>0</v>
      </c>
      <c r="O1061" s="561">
        <f t="shared" si="70"/>
        <v>0</v>
      </c>
      <c r="P1061" s="559"/>
      <c r="Q1061" s="562">
        <f t="shared" si="71"/>
        <v>0</v>
      </c>
    </row>
    <row r="1062" spans="1:17" s="563" customFormat="1" ht="20.25" customHeight="1" x14ac:dyDescent="0.2">
      <c r="A1062" s="619" t="str">
        <f>'FN_priloga 1'!$B$1</f>
        <v>EKONOMSKA ŠOLA MURSKA SOBOTA, NORŠINSKA ULICA 13, 9000 MURSKA SOBOTA</v>
      </c>
      <c r="B1062" s="616"/>
      <c r="C1062" s="613"/>
      <c r="D1062" s="559"/>
      <c r="E1062" s="560"/>
      <c r="F1062" s="559"/>
      <c r="G1062" s="559"/>
      <c r="H1062" s="559"/>
      <c r="I1062" s="559"/>
      <c r="J1062" s="559"/>
      <c r="K1062" s="561">
        <f t="shared" si="68"/>
        <v>0</v>
      </c>
      <c r="L1062" s="559"/>
      <c r="M1062" s="559"/>
      <c r="N1062" s="561">
        <f t="shared" si="69"/>
        <v>0</v>
      </c>
      <c r="O1062" s="561">
        <f t="shared" si="70"/>
        <v>0</v>
      </c>
      <c r="P1062" s="559"/>
      <c r="Q1062" s="562">
        <f t="shared" si="71"/>
        <v>0</v>
      </c>
    </row>
    <row r="1063" spans="1:17" s="563" customFormat="1" ht="20.25" customHeight="1" x14ac:dyDescent="0.2">
      <c r="A1063" s="619" t="str">
        <f>'FN_priloga 1'!$B$1</f>
        <v>EKONOMSKA ŠOLA MURSKA SOBOTA, NORŠINSKA ULICA 13, 9000 MURSKA SOBOTA</v>
      </c>
      <c r="B1063" s="616"/>
      <c r="C1063" s="613"/>
      <c r="D1063" s="559"/>
      <c r="E1063" s="560"/>
      <c r="F1063" s="559"/>
      <c r="G1063" s="559"/>
      <c r="H1063" s="559"/>
      <c r="I1063" s="559"/>
      <c r="J1063" s="559"/>
      <c r="K1063" s="561">
        <f t="shared" si="68"/>
        <v>0</v>
      </c>
      <c r="L1063" s="559"/>
      <c r="M1063" s="559"/>
      <c r="N1063" s="561">
        <f t="shared" si="69"/>
        <v>0</v>
      </c>
      <c r="O1063" s="561">
        <f t="shared" si="70"/>
        <v>0</v>
      </c>
      <c r="P1063" s="559"/>
      <c r="Q1063" s="562">
        <f t="shared" si="71"/>
        <v>0</v>
      </c>
    </row>
    <row r="1064" spans="1:17" s="563" customFormat="1" ht="20.25" customHeight="1" x14ac:dyDescent="0.2">
      <c r="A1064" s="619" t="str">
        <f>'FN_priloga 1'!$B$1</f>
        <v>EKONOMSKA ŠOLA MURSKA SOBOTA, NORŠINSKA ULICA 13, 9000 MURSKA SOBOTA</v>
      </c>
      <c r="B1064" s="616"/>
      <c r="C1064" s="613"/>
      <c r="D1064" s="559"/>
      <c r="E1064" s="560"/>
      <c r="F1064" s="559"/>
      <c r="G1064" s="559"/>
      <c r="H1064" s="559"/>
      <c r="I1064" s="559"/>
      <c r="J1064" s="559"/>
      <c r="K1064" s="561">
        <f t="shared" si="68"/>
        <v>0</v>
      </c>
      <c r="L1064" s="559"/>
      <c r="M1064" s="559"/>
      <c r="N1064" s="561">
        <f t="shared" si="69"/>
        <v>0</v>
      </c>
      <c r="O1064" s="561">
        <f t="shared" si="70"/>
        <v>0</v>
      </c>
      <c r="P1064" s="559"/>
      <c r="Q1064" s="562">
        <f t="shared" si="71"/>
        <v>0</v>
      </c>
    </row>
    <row r="1065" spans="1:17" s="563" customFormat="1" ht="20.25" customHeight="1" x14ac:dyDescent="0.2">
      <c r="A1065" s="619" t="str">
        <f>'FN_priloga 1'!$B$1</f>
        <v>EKONOMSKA ŠOLA MURSKA SOBOTA, NORŠINSKA ULICA 13, 9000 MURSKA SOBOTA</v>
      </c>
      <c r="B1065" s="616"/>
      <c r="C1065" s="613"/>
      <c r="D1065" s="559"/>
      <c r="E1065" s="560"/>
      <c r="F1065" s="559"/>
      <c r="G1065" s="559"/>
      <c r="H1065" s="559"/>
      <c r="I1065" s="559"/>
      <c r="J1065" s="559"/>
      <c r="K1065" s="561">
        <f t="shared" si="68"/>
        <v>0</v>
      </c>
      <c r="L1065" s="559"/>
      <c r="M1065" s="559"/>
      <c r="N1065" s="561">
        <f t="shared" si="69"/>
        <v>0</v>
      </c>
      <c r="O1065" s="561">
        <f t="shared" si="70"/>
        <v>0</v>
      </c>
      <c r="P1065" s="559"/>
      <c r="Q1065" s="562">
        <f t="shared" si="71"/>
        <v>0</v>
      </c>
    </row>
    <row r="1066" spans="1:17" s="563" customFormat="1" ht="20.25" customHeight="1" x14ac:dyDescent="0.2">
      <c r="A1066" s="619" t="str">
        <f>'FN_priloga 1'!$B$1</f>
        <v>EKONOMSKA ŠOLA MURSKA SOBOTA, NORŠINSKA ULICA 13, 9000 MURSKA SOBOTA</v>
      </c>
      <c r="B1066" s="616"/>
      <c r="C1066" s="613"/>
      <c r="D1066" s="559"/>
      <c r="E1066" s="560"/>
      <c r="F1066" s="559"/>
      <c r="G1066" s="559"/>
      <c r="H1066" s="559"/>
      <c r="I1066" s="559"/>
      <c r="J1066" s="559"/>
      <c r="K1066" s="561">
        <f t="shared" si="68"/>
        <v>0</v>
      </c>
      <c r="L1066" s="559"/>
      <c r="M1066" s="559"/>
      <c r="N1066" s="561">
        <f t="shared" si="69"/>
        <v>0</v>
      </c>
      <c r="O1066" s="561">
        <f t="shared" si="70"/>
        <v>0</v>
      </c>
      <c r="P1066" s="559"/>
      <c r="Q1066" s="562">
        <f t="shared" si="71"/>
        <v>0</v>
      </c>
    </row>
    <row r="1067" spans="1:17" s="563" customFormat="1" ht="20.25" customHeight="1" x14ac:dyDescent="0.2">
      <c r="A1067" s="619" t="str">
        <f>'FN_priloga 1'!$B$1</f>
        <v>EKONOMSKA ŠOLA MURSKA SOBOTA, NORŠINSKA ULICA 13, 9000 MURSKA SOBOTA</v>
      </c>
      <c r="B1067" s="616"/>
      <c r="C1067" s="613"/>
      <c r="D1067" s="559"/>
      <c r="E1067" s="560"/>
      <c r="F1067" s="559"/>
      <c r="G1067" s="559"/>
      <c r="H1067" s="559"/>
      <c r="I1067" s="559"/>
      <c r="J1067" s="559"/>
      <c r="K1067" s="561">
        <f t="shared" si="68"/>
        <v>0</v>
      </c>
      <c r="L1067" s="559"/>
      <c r="M1067" s="559"/>
      <c r="N1067" s="561">
        <f t="shared" si="69"/>
        <v>0</v>
      </c>
      <c r="O1067" s="561">
        <f t="shared" si="70"/>
        <v>0</v>
      </c>
      <c r="P1067" s="559"/>
      <c r="Q1067" s="562">
        <f t="shared" si="71"/>
        <v>0</v>
      </c>
    </row>
    <row r="1068" spans="1:17" s="563" customFormat="1" ht="20.25" customHeight="1" x14ac:dyDescent="0.2">
      <c r="A1068" s="619" t="str">
        <f>'FN_priloga 1'!$B$1</f>
        <v>EKONOMSKA ŠOLA MURSKA SOBOTA, NORŠINSKA ULICA 13, 9000 MURSKA SOBOTA</v>
      </c>
      <c r="B1068" s="616"/>
      <c r="C1068" s="613"/>
      <c r="D1068" s="559"/>
      <c r="E1068" s="560"/>
      <c r="F1068" s="559"/>
      <c r="G1068" s="559"/>
      <c r="H1068" s="559"/>
      <c r="I1068" s="559"/>
      <c r="J1068" s="559"/>
      <c r="K1068" s="561">
        <f t="shared" si="68"/>
        <v>0</v>
      </c>
      <c r="L1068" s="559"/>
      <c r="M1068" s="559"/>
      <c r="N1068" s="561">
        <f t="shared" si="69"/>
        <v>0</v>
      </c>
      <c r="O1068" s="561">
        <f t="shared" si="70"/>
        <v>0</v>
      </c>
      <c r="P1068" s="559"/>
      <c r="Q1068" s="562">
        <f t="shared" si="71"/>
        <v>0</v>
      </c>
    </row>
    <row r="1069" spans="1:17" s="563" customFormat="1" ht="20.25" customHeight="1" x14ac:dyDescent="0.2">
      <c r="A1069" s="619" t="str">
        <f>'FN_priloga 1'!$B$1</f>
        <v>EKONOMSKA ŠOLA MURSKA SOBOTA, NORŠINSKA ULICA 13, 9000 MURSKA SOBOTA</v>
      </c>
      <c r="B1069" s="616"/>
      <c r="C1069" s="613"/>
      <c r="D1069" s="559"/>
      <c r="E1069" s="560"/>
      <c r="F1069" s="559"/>
      <c r="G1069" s="559"/>
      <c r="H1069" s="559"/>
      <c r="I1069" s="559"/>
      <c r="J1069" s="559"/>
      <c r="K1069" s="561">
        <f t="shared" si="68"/>
        <v>0</v>
      </c>
      <c r="L1069" s="559"/>
      <c r="M1069" s="559"/>
      <c r="N1069" s="561">
        <f t="shared" si="69"/>
        <v>0</v>
      </c>
      <c r="O1069" s="561">
        <f t="shared" si="70"/>
        <v>0</v>
      </c>
      <c r="P1069" s="559"/>
      <c r="Q1069" s="562">
        <f t="shared" si="71"/>
        <v>0</v>
      </c>
    </row>
    <row r="1070" spans="1:17" s="563" customFormat="1" ht="20.25" customHeight="1" x14ac:dyDescent="0.2">
      <c r="A1070" s="619" t="str">
        <f>'FN_priloga 1'!$B$1</f>
        <v>EKONOMSKA ŠOLA MURSKA SOBOTA, NORŠINSKA ULICA 13, 9000 MURSKA SOBOTA</v>
      </c>
      <c r="B1070" s="616"/>
      <c r="C1070" s="613"/>
      <c r="D1070" s="559"/>
      <c r="E1070" s="560"/>
      <c r="F1070" s="559"/>
      <c r="G1070" s="559"/>
      <c r="H1070" s="559"/>
      <c r="I1070" s="559"/>
      <c r="J1070" s="559"/>
      <c r="K1070" s="561">
        <f t="shared" si="68"/>
        <v>0</v>
      </c>
      <c r="L1070" s="559"/>
      <c r="M1070" s="559"/>
      <c r="N1070" s="561">
        <f t="shared" si="69"/>
        <v>0</v>
      </c>
      <c r="O1070" s="561">
        <f t="shared" si="70"/>
        <v>0</v>
      </c>
      <c r="P1070" s="559"/>
      <c r="Q1070" s="562">
        <f t="shared" si="71"/>
        <v>0</v>
      </c>
    </row>
    <row r="1071" spans="1:17" s="563" customFormat="1" ht="20.25" customHeight="1" x14ac:dyDescent="0.2">
      <c r="A1071" s="619" t="str">
        <f>'FN_priloga 1'!$B$1</f>
        <v>EKONOMSKA ŠOLA MURSKA SOBOTA, NORŠINSKA ULICA 13, 9000 MURSKA SOBOTA</v>
      </c>
      <c r="B1071" s="616"/>
      <c r="C1071" s="613"/>
      <c r="D1071" s="559"/>
      <c r="E1071" s="560"/>
      <c r="F1071" s="559"/>
      <c r="G1071" s="559"/>
      <c r="H1071" s="559"/>
      <c r="I1071" s="559"/>
      <c r="J1071" s="559"/>
      <c r="K1071" s="561">
        <f t="shared" si="68"/>
        <v>0</v>
      </c>
      <c r="L1071" s="559"/>
      <c r="M1071" s="559"/>
      <c r="N1071" s="561">
        <f t="shared" si="69"/>
        <v>0</v>
      </c>
      <c r="O1071" s="561">
        <f t="shared" si="70"/>
        <v>0</v>
      </c>
      <c r="P1071" s="559"/>
      <c r="Q1071" s="562">
        <f t="shared" si="71"/>
        <v>0</v>
      </c>
    </row>
    <row r="1072" spans="1:17" s="563" customFormat="1" ht="20.25" customHeight="1" x14ac:dyDescent="0.2">
      <c r="A1072" s="619" t="str">
        <f>'FN_priloga 1'!$B$1</f>
        <v>EKONOMSKA ŠOLA MURSKA SOBOTA, NORŠINSKA ULICA 13, 9000 MURSKA SOBOTA</v>
      </c>
      <c r="B1072" s="616"/>
      <c r="C1072" s="613"/>
      <c r="D1072" s="559"/>
      <c r="E1072" s="560"/>
      <c r="F1072" s="559"/>
      <c r="G1072" s="559"/>
      <c r="H1072" s="559"/>
      <c r="I1072" s="559"/>
      <c r="J1072" s="559"/>
      <c r="K1072" s="561">
        <f t="shared" si="68"/>
        <v>0</v>
      </c>
      <c r="L1072" s="559"/>
      <c r="M1072" s="559"/>
      <c r="N1072" s="561">
        <f t="shared" si="69"/>
        <v>0</v>
      </c>
      <c r="O1072" s="561">
        <f t="shared" si="70"/>
        <v>0</v>
      </c>
      <c r="P1072" s="559"/>
      <c r="Q1072" s="562">
        <f t="shared" si="71"/>
        <v>0</v>
      </c>
    </row>
    <row r="1073" spans="1:17" s="563" customFormat="1" ht="20.25" customHeight="1" x14ac:dyDescent="0.2">
      <c r="A1073" s="619" t="str">
        <f>'FN_priloga 1'!$B$1</f>
        <v>EKONOMSKA ŠOLA MURSKA SOBOTA, NORŠINSKA ULICA 13, 9000 MURSKA SOBOTA</v>
      </c>
      <c r="B1073" s="616"/>
      <c r="C1073" s="613"/>
      <c r="D1073" s="559"/>
      <c r="E1073" s="560"/>
      <c r="F1073" s="559"/>
      <c r="G1073" s="559"/>
      <c r="H1073" s="559"/>
      <c r="I1073" s="559"/>
      <c r="J1073" s="559"/>
      <c r="K1073" s="561">
        <f t="shared" si="68"/>
        <v>0</v>
      </c>
      <c r="L1073" s="559"/>
      <c r="M1073" s="559"/>
      <c r="N1073" s="561">
        <f t="shared" si="69"/>
        <v>0</v>
      </c>
      <c r="O1073" s="561">
        <f t="shared" si="70"/>
        <v>0</v>
      </c>
      <c r="P1073" s="559"/>
      <c r="Q1073" s="562">
        <f t="shared" si="71"/>
        <v>0</v>
      </c>
    </row>
    <row r="1074" spans="1:17" s="563" customFormat="1" ht="20.25" customHeight="1" x14ac:dyDescent="0.2">
      <c r="A1074" s="619" t="str">
        <f>'FN_priloga 1'!$B$1</f>
        <v>EKONOMSKA ŠOLA MURSKA SOBOTA, NORŠINSKA ULICA 13, 9000 MURSKA SOBOTA</v>
      </c>
      <c r="B1074" s="616"/>
      <c r="C1074" s="613"/>
      <c r="D1074" s="559"/>
      <c r="E1074" s="560"/>
      <c r="F1074" s="559"/>
      <c r="G1074" s="559"/>
      <c r="H1074" s="559"/>
      <c r="I1074" s="559"/>
      <c r="J1074" s="559"/>
      <c r="K1074" s="561">
        <f t="shared" si="68"/>
        <v>0</v>
      </c>
      <c r="L1074" s="559"/>
      <c r="M1074" s="559"/>
      <c r="N1074" s="561">
        <f t="shared" si="69"/>
        <v>0</v>
      </c>
      <c r="O1074" s="561">
        <f t="shared" si="70"/>
        <v>0</v>
      </c>
      <c r="P1074" s="559"/>
      <c r="Q1074" s="562">
        <f t="shared" si="71"/>
        <v>0</v>
      </c>
    </row>
    <row r="1075" spans="1:17" s="563" customFormat="1" ht="20.25" customHeight="1" x14ac:dyDescent="0.2">
      <c r="A1075" s="619" t="str">
        <f>'FN_priloga 1'!$B$1</f>
        <v>EKONOMSKA ŠOLA MURSKA SOBOTA, NORŠINSKA ULICA 13, 9000 MURSKA SOBOTA</v>
      </c>
      <c r="B1075" s="616"/>
      <c r="C1075" s="613"/>
      <c r="D1075" s="559"/>
      <c r="E1075" s="560"/>
      <c r="F1075" s="559"/>
      <c r="G1075" s="559"/>
      <c r="H1075" s="559"/>
      <c r="I1075" s="559"/>
      <c r="J1075" s="559"/>
      <c r="K1075" s="561">
        <f t="shared" si="68"/>
        <v>0</v>
      </c>
      <c r="L1075" s="559"/>
      <c r="M1075" s="559"/>
      <c r="N1075" s="561">
        <f t="shared" si="69"/>
        <v>0</v>
      </c>
      <c r="O1075" s="561">
        <f t="shared" si="70"/>
        <v>0</v>
      </c>
      <c r="P1075" s="559"/>
      <c r="Q1075" s="562">
        <f t="shared" si="71"/>
        <v>0</v>
      </c>
    </row>
    <row r="1076" spans="1:17" s="563" customFormat="1" ht="20.25" customHeight="1" x14ac:dyDescent="0.2">
      <c r="A1076" s="619" t="str">
        <f>'FN_priloga 1'!$B$1</f>
        <v>EKONOMSKA ŠOLA MURSKA SOBOTA, NORŠINSKA ULICA 13, 9000 MURSKA SOBOTA</v>
      </c>
      <c r="B1076" s="616"/>
      <c r="C1076" s="613"/>
      <c r="D1076" s="559"/>
      <c r="E1076" s="560"/>
      <c r="F1076" s="559"/>
      <c r="G1076" s="559"/>
      <c r="H1076" s="559"/>
      <c r="I1076" s="559"/>
      <c r="J1076" s="559"/>
      <c r="K1076" s="561">
        <f t="shared" si="68"/>
        <v>0</v>
      </c>
      <c r="L1076" s="559"/>
      <c r="M1076" s="559"/>
      <c r="N1076" s="561">
        <f t="shared" si="69"/>
        <v>0</v>
      </c>
      <c r="O1076" s="561">
        <f t="shared" si="70"/>
        <v>0</v>
      </c>
      <c r="P1076" s="559"/>
      <c r="Q1076" s="562">
        <f t="shared" si="71"/>
        <v>0</v>
      </c>
    </row>
    <row r="1077" spans="1:17" s="563" customFormat="1" ht="20.25" customHeight="1" x14ac:dyDescent="0.2">
      <c r="A1077" s="619" t="str">
        <f>'FN_priloga 1'!$B$1</f>
        <v>EKONOMSKA ŠOLA MURSKA SOBOTA, NORŠINSKA ULICA 13, 9000 MURSKA SOBOTA</v>
      </c>
      <c r="B1077" s="616"/>
      <c r="C1077" s="613"/>
      <c r="D1077" s="559"/>
      <c r="E1077" s="560"/>
      <c r="F1077" s="559"/>
      <c r="G1077" s="559"/>
      <c r="H1077" s="559"/>
      <c r="I1077" s="559"/>
      <c r="J1077" s="559"/>
      <c r="K1077" s="561">
        <f t="shared" si="68"/>
        <v>0</v>
      </c>
      <c r="L1077" s="559"/>
      <c r="M1077" s="559"/>
      <c r="N1077" s="561">
        <f t="shared" si="69"/>
        <v>0</v>
      </c>
      <c r="O1077" s="561">
        <f t="shared" si="70"/>
        <v>0</v>
      </c>
      <c r="P1077" s="559"/>
      <c r="Q1077" s="562">
        <f t="shared" si="71"/>
        <v>0</v>
      </c>
    </row>
    <row r="1078" spans="1:17" s="563" customFormat="1" ht="20.25" customHeight="1" x14ac:dyDescent="0.2">
      <c r="A1078" s="619" t="str">
        <f>'FN_priloga 1'!$B$1</f>
        <v>EKONOMSKA ŠOLA MURSKA SOBOTA, NORŠINSKA ULICA 13, 9000 MURSKA SOBOTA</v>
      </c>
      <c r="B1078" s="616"/>
      <c r="C1078" s="613"/>
      <c r="D1078" s="559"/>
      <c r="E1078" s="560"/>
      <c r="F1078" s="559"/>
      <c r="G1078" s="559"/>
      <c r="H1078" s="559"/>
      <c r="I1078" s="559"/>
      <c r="J1078" s="559"/>
      <c r="K1078" s="561">
        <f t="shared" si="68"/>
        <v>0</v>
      </c>
      <c r="L1078" s="559"/>
      <c r="M1078" s="559"/>
      <c r="N1078" s="561">
        <f t="shared" si="69"/>
        <v>0</v>
      </c>
      <c r="O1078" s="561">
        <f t="shared" si="70"/>
        <v>0</v>
      </c>
      <c r="P1078" s="559"/>
      <c r="Q1078" s="562">
        <f t="shared" si="71"/>
        <v>0</v>
      </c>
    </row>
    <row r="1079" spans="1:17" s="563" customFormat="1" ht="20.25" customHeight="1" x14ac:dyDescent="0.2">
      <c r="A1079" s="619" t="str">
        <f>'FN_priloga 1'!$B$1</f>
        <v>EKONOMSKA ŠOLA MURSKA SOBOTA, NORŠINSKA ULICA 13, 9000 MURSKA SOBOTA</v>
      </c>
      <c r="B1079" s="616"/>
      <c r="C1079" s="613"/>
      <c r="D1079" s="559"/>
      <c r="E1079" s="560"/>
      <c r="F1079" s="559"/>
      <c r="G1079" s="559"/>
      <c r="H1079" s="559"/>
      <c r="I1079" s="559"/>
      <c r="J1079" s="559"/>
      <c r="K1079" s="561">
        <f t="shared" si="68"/>
        <v>0</v>
      </c>
      <c r="L1079" s="559"/>
      <c r="M1079" s="559"/>
      <c r="N1079" s="561">
        <f t="shared" si="69"/>
        <v>0</v>
      </c>
      <c r="O1079" s="561">
        <f t="shared" si="70"/>
        <v>0</v>
      </c>
      <c r="P1079" s="559"/>
      <c r="Q1079" s="562">
        <f t="shared" si="71"/>
        <v>0</v>
      </c>
    </row>
    <row r="1080" spans="1:17" s="563" customFormat="1" ht="20.25" customHeight="1" x14ac:dyDescent="0.2">
      <c r="A1080" s="619" t="str">
        <f>'FN_priloga 1'!$B$1</f>
        <v>EKONOMSKA ŠOLA MURSKA SOBOTA, NORŠINSKA ULICA 13, 9000 MURSKA SOBOTA</v>
      </c>
      <c r="B1080" s="616"/>
      <c r="C1080" s="613"/>
      <c r="D1080" s="559"/>
      <c r="E1080" s="560"/>
      <c r="F1080" s="559"/>
      <c r="G1080" s="559"/>
      <c r="H1080" s="559"/>
      <c r="I1080" s="559"/>
      <c r="J1080" s="559"/>
      <c r="K1080" s="561">
        <f t="shared" si="68"/>
        <v>0</v>
      </c>
      <c r="L1080" s="559"/>
      <c r="M1080" s="559"/>
      <c r="N1080" s="561">
        <f t="shared" si="69"/>
        <v>0</v>
      </c>
      <c r="O1080" s="561">
        <f t="shared" si="70"/>
        <v>0</v>
      </c>
      <c r="P1080" s="559"/>
      <c r="Q1080" s="562">
        <f t="shared" si="71"/>
        <v>0</v>
      </c>
    </row>
    <row r="1081" spans="1:17" s="563" customFormat="1" ht="20.25" customHeight="1" x14ac:dyDescent="0.2">
      <c r="A1081" s="619" t="str">
        <f>'FN_priloga 1'!$B$1</f>
        <v>EKONOMSKA ŠOLA MURSKA SOBOTA, NORŠINSKA ULICA 13, 9000 MURSKA SOBOTA</v>
      </c>
      <c r="B1081" s="616"/>
      <c r="C1081" s="613"/>
      <c r="D1081" s="559"/>
      <c r="E1081" s="560"/>
      <c r="F1081" s="559"/>
      <c r="G1081" s="559"/>
      <c r="H1081" s="559"/>
      <c r="I1081" s="559"/>
      <c r="J1081" s="559"/>
      <c r="K1081" s="561">
        <f t="shared" si="68"/>
        <v>0</v>
      </c>
      <c r="L1081" s="559"/>
      <c r="M1081" s="559"/>
      <c r="N1081" s="561">
        <f t="shared" si="69"/>
        <v>0</v>
      </c>
      <c r="O1081" s="561">
        <f t="shared" si="70"/>
        <v>0</v>
      </c>
      <c r="P1081" s="559"/>
      <c r="Q1081" s="562">
        <f t="shared" si="71"/>
        <v>0</v>
      </c>
    </row>
    <row r="1082" spans="1:17" s="563" customFormat="1" ht="20.25" customHeight="1" x14ac:dyDescent="0.2">
      <c r="A1082" s="619" t="str">
        <f>'FN_priloga 1'!$B$1</f>
        <v>EKONOMSKA ŠOLA MURSKA SOBOTA, NORŠINSKA ULICA 13, 9000 MURSKA SOBOTA</v>
      </c>
      <c r="B1082" s="616"/>
      <c r="C1082" s="613"/>
      <c r="D1082" s="559"/>
      <c r="E1082" s="560"/>
      <c r="F1082" s="559"/>
      <c r="G1082" s="559"/>
      <c r="H1082" s="559"/>
      <c r="I1082" s="559"/>
      <c r="J1082" s="559"/>
      <c r="K1082" s="561">
        <f t="shared" si="68"/>
        <v>0</v>
      </c>
      <c r="L1082" s="559"/>
      <c r="M1082" s="559"/>
      <c r="N1082" s="561">
        <f t="shared" si="69"/>
        <v>0</v>
      </c>
      <c r="O1082" s="561">
        <f t="shared" si="70"/>
        <v>0</v>
      </c>
      <c r="P1082" s="559"/>
      <c r="Q1082" s="562">
        <f t="shared" si="71"/>
        <v>0</v>
      </c>
    </row>
    <row r="1083" spans="1:17" s="563" customFormat="1" ht="20.25" customHeight="1" x14ac:dyDescent="0.2">
      <c r="A1083" s="619" t="str">
        <f>'FN_priloga 1'!$B$1</f>
        <v>EKONOMSKA ŠOLA MURSKA SOBOTA, NORŠINSKA ULICA 13, 9000 MURSKA SOBOTA</v>
      </c>
      <c r="B1083" s="616"/>
      <c r="C1083" s="613"/>
      <c r="D1083" s="559"/>
      <c r="E1083" s="560"/>
      <c r="F1083" s="559"/>
      <c r="G1083" s="559"/>
      <c r="H1083" s="559"/>
      <c r="I1083" s="559"/>
      <c r="J1083" s="559"/>
      <c r="K1083" s="561">
        <f t="shared" si="68"/>
        <v>0</v>
      </c>
      <c r="L1083" s="559"/>
      <c r="M1083" s="559"/>
      <c r="N1083" s="561">
        <f t="shared" si="69"/>
        <v>0</v>
      </c>
      <c r="O1083" s="561">
        <f t="shared" si="70"/>
        <v>0</v>
      </c>
      <c r="P1083" s="559"/>
      <c r="Q1083" s="562">
        <f t="shared" si="71"/>
        <v>0</v>
      </c>
    </row>
    <row r="1084" spans="1:17" s="563" customFormat="1" ht="20.25" customHeight="1" x14ac:dyDescent="0.2">
      <c r="A1084" s="619" t="str">
        <f>'FN_priloga 1'!$B$1</f>
        <v>EKONOMSKA ŠOLA MURSKA SOBOTA, NORŠINSKA ULICA 13, 9000 MURSKA SOBOTA</v>
      </c>
      <c r="B1084" s="616"/>
      <c r="C1084" s="613"/>
      <c r="D1084" s="559"/>
      <c r="E1084" s="560"/>
      <c r="F1084" s="559"/>
      <c r="G1084" s="559"/>
      <c r="H1084" s="559"/>
      <c r="I1084" s="559"/>
      <c r="J1084" s="559"/>
      <c r="K1084" s="561">
        <f t="shared" si="68"/>
        <v>0</v>
      </c>
      <c r="L1084" s="559"/>
      <c r="M1084" s="559"/>
      <c r="N1084" s="561">
        <f t="shared" si="69"/>
        <v>0</v>
      </c>
      <c r="O1084" s="561">
        <f t="shared" si="70"/>
        <v>0</v>
      </c>
      <c r="P1084" s="559"/>
      <c r="Q1084" s="562">
        <f t="shared" si="71"/>
        <v>0</v>
      </c>
    </row>
    <row r="1085" spans="1:17" s="563" customFormat="1" ht="20.25" customHeight="1" x14ac:dyDescent="0.2">
      <c r="A1085" s="619" t="str">
        <f>'FN_priloga 1'!$B$1</f>
        <v>EKONOMSKA ŠOLA MURSKA SOBOTA, NORŠINSKA ULICA 13, 9000 MURSKA SOBOTA</v>
      </c>
      <c r="B1085" s="616"/>
      <c r="C1085" s="613"/>
      <c r="D1085" s="559"/>
      <c r="E1085" s="560"/>
      <c r="F1085" s="559"/>
      <c r="G1085" s="559"/>
      <c r="H1085" s="559"/>
      <c r="I1085" s="559"/>
      <c r="J1085" s="559"/>
      <c r="K1085" s="561">
        <f t="shared" si="68"/>
        <v>0</v>
      </c>
      <c r="L1085" s="559"/>
      <c r="M1085" s="559"/>
      <c r="N1085" s="561">
        <f t="shared" si="69"/>
        <v>0</v>
      </c>
      <c r="O1085" s="561">
        <f t="shared" si="70"/>
        <v>0</v>
      </c>
      <c r="P1085" s="559"/>
      <c r="Q1085" s="562">
        <f t="shared" si="71"/>
        <v>0</v>
      </c>
    </row>
    <row r="1086" spans="1:17" s="563" customFormat="1" ht="20.25" customHeight="1" x14ac:dyDescent="0.2">
      <c r="A1086" s="619" t="str">
        <f>'FN_priloga 1'!$B$1</f>
        <v>EKONOMSKA ŠOLA MURSKA SOBOTA, NORŠINSKA ULICA 13, 9000 MURSKA SOBOTA</v>
      </c>
      <c r="B1086" s="616"/>
      <c r="C1086" s="613"/>
      <c r="D1086" s="559"/>
      <c r="E1086" s="560"/>
      <c r="F1086" s="559"/>
      <c r="G1086" s="559"/>
      <c r="H1086" s="559"/>
      <c r="I1086" s="559"/>
      <c r="J1086" s="559"/>
      <c r="K1086" s="561">
        <f t="shared" si="68"/>
        <v>0</v>
      </c>
      <c r="L1086" s="559"/>
      <c r="M1086" s="559"/>
      <c r="N1086" s="561">
        <f t="shared" si="69"/>
        <v>0</v>
      </c>
      <c r="O1086" s="561">
        <f t="shared" si="70"/>
        <v>0</v>
      </c>
      <c r="P1086" s="559"/>
      <c r="Q1086" s="562">
        <f t="shared" si="71"/>
        <v>0</v>
      </c>
    </row>
    <row r="1087" spans="1:17" s="563" customFormat="1" ht="20.25" customHeight="1" x14ac:dyDescent="0.2">
      <c r="A1087" s="619" t="str">
        <f>'FN_priloga 1'!$B$1</f>
        <v>EKONOMSKA ŠOLA MURSKA SOBOTA, NORŠINSKA ULICA 13, 9000 MURSKA SOBOTA</v>
      </c>
      <c r="B1087" s="616"/>
      <c r="C1087" s="613"/>
      <c r="D1087" s="559"/>
      <c r="E1087" s="560"/>
      <c r="F1087" s="559"/>
      <c r="G1087" s="559"/>
      <c r="H1087" s="559"/>
      <c r="I1087" s="559"/>
      <c r="J1087" s="559"/>
      <c r="K1087" s="561">
        <f t="shared" si="68"/>
        <v>0</v>
      </c>
      <c r="L1087" s="559"/>
      <c r="M1087" s="559"/>
      <c r="N1087" s="561">
        <f t="shared" si="69"/>
        <v>0</v>
      </c>
      <c r="O1087" s="561">
        <f t="shared" si="70"/>
        <v>0</v>
      </c>
      <c r="P1087" s="559"/>
      <c r="Q1087" s="562">
        <f t="shared" si="71"/>
        <v>0</v>
      </c>
    </row>
    <row r="1088" spans="1:17" s="563" customFormat="1" ht="20.25" customHeight="1" x14ac:dyDescent="0.2">
      <c r="A1088" s="619" t="str">
        <f>'FN_priloga 1'!$B$1</f>
        <v>EKONOMSKA ŠOLA MURSKA SOBOTA, NORŠINSKA ULICA 13, 9000 MURSKA SOBOTA</v>
      </c>
      <c r="B1088" s="616"/>
      <c r="C1088" s="613"/>
      <c r="D1088" s="559"/>
      <c r="E1088" s="560"/>
      <c r="F1088" s="559"/>
      <c r="G1088" s="559"/>
      <c r="H1088" s="559"/>
      <c r="I1088" s="559"/>
      <c r="J1088" s="559"/>
      <c r="K1088" s="561">
        <f t="shared" si="68"/>
        <v>0</v>
      </c>
      <c r="L1088" s="559"/>
      <c r="M1088" s="559"/>
      <c r="N1088" s="561">
        <f t="shared" si="69"/>
        <v>0</v>
      </c>
      <c r="O1088" s="561">
        <f t="shared" si="70"/>
        <v>0</v>
      </c>
      <c r="P1088" s="559"/>
      <c r="Q1088" s="562">
        <f t="shared" si="71"/>
        <v>0</v>
      </c>
    </row>
    <row r="1089" spans="1:17" s="563" customFormat="1" ht="20.25" customHeight="1" x14ac:dyDescent="0.2">
      <c r="A1089" s="619" t="str">
        <f>'FN_priloga 1'!$B$1</f>
        <v>EKONOMSKA ŠOLA MURSKA SOBOTA, NORŠINSKA ULICA 13, 9000 MURSKA SOBOTA</v>
      </c>
      <c r="B1089" s="616"/>
      <c r="C1089" s="613"/>
      <c r="D1089" s="559"/>
      <c r="E1089" s="560"/>
      <c r="F1089" s="559"/>
      <c r="G1089" s="559"/>
      <c r="H1089" s="559"/>
      <c r="I1089" s="559"/>
      <c r="J1089" s="559"/>
      <c r="K1089" s="561">
        <f t="shared" si="68"/>
        <v>0</v>
      </c>
      <c r="L1089" s="559"/>
      <c r="M1089" s="559"/>
      <c r="N1089" s="561">
        <f t="shared" si="69"/>
        <v>0</v>
      </c>
      <c r="O1089" s="561">
        <f t="shared" si="70"/>
        <v>0</v>
      </c>
      <c r="P1089" s="559"/>
      <c r="Q1089" s="562">
        <f t="shared" si="71"/>
        <v>0</v>
      </c>
    </row>
    <row r="1090" spans="1:17" s="563" customFormat="1" ht="20.25" customHeight="1" x14ac:dyDescent="0.2">
      <c r="A1090" s="619" t="str">
        <f>'FN_priloga 1'!$B$1</f>
        <v>EKONOMSKA ŠOLA MURSKA SOBOTA, NORŠINSKA ULICA 13, 9000 MURSKA SOBOTA</v>
      </c>
      <c r="B1090" s="616"/>
      <c r="C1090" s="613"/>
      <c r="D1090" s="559"/>
      <c r="E1090" s="560"/>
      <c r="F1090" s="559"/>
      <c r="G1090" s="559"/>
      <c r="H1090" s="559"/>
      <c r="I1090" s="559"/>
      <c r="J1090" s="559"/>
      <c r="K1090" s="561">
        <f t="shared" si="68"/>
        <v>0</v>
      </c>
      <c r="L1090" s="559"/>
      <c r="M1090" s="559"/>
      <c r="N1090" s="561">
        <f t="shared" si="69"/>
        <v>0</v>
      </c>
      <c r="O1090" s="561">
        <f t="shared" si="70"/>
        <v>0</v>
      </c>
      <c r="P1090" s="559"/>
      <c r="Q1090" s="562">
        <f t="shared" si="71"/>
        <v>0</v>
      </c>
    </row>
    <row r="1091" spans="1:17" s="563" customFormat="1" ht="20.25" customHeight="1" x14ac:dyDescent="0.2">
      <c r="A1091" s="619" t="str">
        <f>'FN_priloga 1'!$B$1</f>
        <v>EKONOMSKA ŠOLA MURSKA SOBOTA, NORŠINSKA ULICA 13, 9000 MURSKA SOBOTA</v>
      </c>
      <c r="B1091" s="616"/>
      <c r="C1091" s="613"/>
      <c r="D1091" s="559"/>
      <c r="E1091" s="560"/>
      <c r="F1091" s="559"/>
      <c r="G1091" s="559"/>
      <c r="H1091" s="559"/>
      <c r="I1091" s="559"/>
      <c r="J1091" s="559"/>
      <c r="K1091" s="561">
        <f t="shared" si="68"/>
        <v>0</v>
      </c>
      <c r="L1091" s="559"/>
      <c r="M1091" s="559"/>
      <c r="N1091" s="561">
        <f t="shared" si="69"/>
        <v>0</v>
      </c>
      <c r="O1091" s="561">
        <f t="shared" si="70"/>
        <v>0</v>
      </c>
      <c r="P1091" s="559"/>
      <c r="Q1091" s="562">
        <f t="shared" si="71"/>
        <v>0</v>
      </c>
    </row>
    <row r="1092" spans="1:17" s="563" customFormat="1" ht="20.25" customHeight="1" x14ac:dyDescent="0.2">
      <c r="A1092" s="619" t="str">
        <f>'FN_priloga 1'!$B$1</f>
        <v>EKONOMSKA ŠOLA MURSKA SOBOTA, NORŠINSKA ULICA 13, 9000 MURSKA SOBOTA</v>
      </c>
      <c r="B1092" s="616"/>
      <c r="C1092" s="613"/>
      <c r="D1092" s="559"/>
      <c r="E1092" s="560"/>
      <c r="F1092" s="559"/>
      <c r="G1092" s="559"/>
      <c r="H1092" s="559"/>
      <c r="I1092" s="559"/>
      <c r="J1092" s="559"/>
      <c r="K1092" s="561">
        <f t="shared" si="68"/>
        <v>0</v>
      </c>
      <c r="L1092" s="559"/>
      <c r="M1092" s="559"/>
      <c r="N1092" s="561">
        <f t="shared" si="69"/>
        <v>0</v>
      </c>
      <c r="O1092" s="561">
        <f t="shared" si="70"/>
        <v>0</v>
      </c>
      <c r="P1092" s="559"/>
      <c r="Q1092" s="562">
        <f t="shared" si="71"/>
        <v>0</v>
      </c>
    </row>
    <row r="1093" spans="1:17" s="563" customFormat="1" ht="20.25" customHeight="1" x14ac:dyDescent="0.2">
      <c r="A1093" s="619" t="str">
        <f>'FN_priloga 1'!$B$1</f>
        <v>EKONOMSKA ŠOLA MURSKA SOBOTA, NORŠINSKA ULICA 13, 9000 MURSKA SOBOTA</v>
      </c>
      <c r="B1093" s="616"/>
      <c r="C1093" s="613"/>
      <c r="D1093" s="559"/>
      <c r="E1093" s="560"/>
      <c r="F1093" s="559"/>
      <c r="G1093" s="559"/>
      <c r="H1093" s="559"/>
      <c r="I1093" s="559"/>
      <c r="J1093" s="559"/>
      <c r="K1093" s="561">
        <f t="shared" si="68"/>
        <v>0</v>
      </c>
      <c r="L1093" s="559"/>
      <c r="M1093" s="559"/>
      <c r="N1093" s="561">
        <f t="shared" si="69"/>
        <v>0</v>
      </c>
      <c r="O1093" s="561">
        <f t="shared" si="70"/>
        <v>0</v>
      </c>
      <c r="P1093" s="559"/>
      <c r="Q1093" s="562">
        <f t="shared" si="71"/>
        <v>0</v>
      </c>
    </row>
    <row r="1094" spans="1:17" s="563" customFormat="1" ht="20.25" customHeight="1" x14ac:dyDescent="0.2">
      <c r="A1094" s="619" t="str">
        <f>'FN_priloga 1'!$B$1</f>
        <v>EKONOMSKA ŠOLA MURSKA SOBOTA, NORŠINSKA ULICA 13, 9000 MURSKA SOBOTA</v>
      </c>
      <c r="B1094" s="616"/>
      <c r="C1094" s="613"/>
      <c r="D1094" s="559"/>
      <c r="E1094" s="560"/>
      <c r="F1094" s="559"/>
      <c r="G1094" s="559"/>
      <c r="H1094" s="559"/>
      <c r="I1094" s="559"/>
      <c r="J1094" s="559"/>
      <c r="K1094" s="561">
        <f t="shared" si="68"/>
        <v>0</v>
      </c>
      <c r="L1094" s="559"/>
      <c r="M1094" s="559"/>
      <c r="N1094" s="561">
        <f t="shared" si="69"/>
        <v>0</v>
      </c>
      <c r="O1094" s="561">
        <f t="shared" si="70"/>
        <v>0</v>
      </c>
      <c r="P1094" s="559"/>
      <c r="Q1094" s="562">
        <f t="shared" si="71"/>
        <v>0</v>
      </c>
    </row>
    <row r="1095" spans="1:17" s="563" customFormat="1" ht="20.25" customHeight="1" x14ac:dyDescent="0.2">
      <c r="A1095" s="619" t="str">
        <f>'FN_priloga 1'!$B$1</f>
        <v>EKONOMSKA ŠOLA MURSKA SOBOTA, NORŠINSKA ULICA 13, 9000 MURSKA SOBOTA</v>
      </c>
      <c r="B1095" s="616"/>
      <c r="C1095" s="613"/>
      <c r="D1095" s="559"/>
      <c r="E1095" s="560"/>
      <c r="F1095" s="559"/>
      <c r="G1095" s="559"/>
      <c r="H1095" s="559"/>
      <c r="I1095" s="559"/>
      <c r="J1095" s="559"/>
      <c r="K1095" s="561">
        <f t="shared" si="68"/>
        <v>0</v>
      </c>
      <c r="L1095" s="559"/>
      <c r="M1095" s="559"/>
      <c r="N1095" s="561">
        <f t="shared" si="69"/>
        <v>0</v>
      </c>
      <c r="O1095" s="561">
        <f t="shared" si="70"/>
        <v>0</v>
      </c>
      <c r="P1095" s="559"/>
      <c r="Q1095" s="562">
        <f t="shared" si="71"/>
        <v>0</v>
      </c>
    </row>
    <row r="1096" spans="1:17" s="563" customFormat="1" ht="20.25" customHeight="1" x14ac:dyDescent="0.2">
      <c r="A1096" s="619" t="str">
        <f>'FN_priloga 1'!$B$1</f>
        <v>EKONOMSKA ŠOLA MURSKA SOBOTA, NORŠINSKA ULICA 13, 9000 MURSKA SOBOTA</v>
      </c>
      <c r="B1096" s="616"/>
      <c r="C1096" s="613"/>
      <c r="D1096" s="559"/>
      <c r="E1096" s="560"/>
      <c r="F1096" s="559"/>
      <c r="G1096" s="559"/>
      <c r="H1096" s="559"/>
      <c r="I1096" s="559"/>
      <c r="J1096" s="559"/>
      <c r="K1096" s="561">
        <f t="shared" si="68"/>
        <v>0</v>
      </c>
      <c r="L1096" s="559"/>
      <c r="M1096" s="559"/>
      <c r="N1096" s="561">
        <f t="shared" si="69"/>
        <v>0</v>
      </c>
      <c r="O1096" s="561">
        <f t="shared" si="70"/>
        <v>0</v>
      </c>
      <c r="P1096" s="559"/>
      <c r="Q1096" s="562">
        <f t="shared" si="71"/>
        <v>0</v>
      </c>
    </row>
    <row r="1097" spans="1:17" s="563" customFormat="1" ht="20.25" customHeight="1" x14ac:dyDescent="0.2">
      <c r="A1097" s="619" t="str">
        <f>'FN_priloga 1'!$B$1</f>
        <v>EKONOMSKA ŠOLA MURSKA SOBOTA, NORŠINSKA ULICA 13, 9000 MURSKA SOBOTA</v>
      </c>
      <c r="B1097" s="616"/>
      <c r="C1097" s="613"/>
      <c r="D1097" s="559"/>
      <c r="E1097" s="560"/>
      <c r="F1097" s="559"/>
      <c r="G1097" s="559"/>
      <c r="H1097" s="559"/>
      <c r="I1097" s="559"/>
      <c r="J1097" s="559"/>
      <c r="K1097" s="561">
        <f t="shared" si="68"/>
        <v>0</v>
      </c>
      <c r="L1097" s="559"/>
      <c r="M1097" s="559"/>
      <c r="N1097" s="561">
        <f t="shared" si="69"/>
        <v>0</v>
      </c>
      <c r="O1097" s="561">
        <f t="shared" si="70"/>
        <v>0</v>
      </c>
      <c r="P1097" s="559"/>
      <c r="Q1097" s="562">
        <f t="shared" si="71"/>
        <v>0</v>
      </c>
    </row>
    <row r="1098" spans="1:17" s="563" customFormat="1" ht="20.25" customHeight="1" x14ac:dyDescent="0.2">
      <c r="A1098" s="619" t="str">
        <f>'FN_priloga 1'!$B$1</f>
        <v>EKONOMSKA ŠOLA MURSKA SOBOTA, NORŠINSKA ULICA 13, 9000 MURSKA SOBOTA</v>
      </c>
      <c r="B1098" s="616"/>
      <c r="C1098" s="613"/>
      <c r="D1098" s="559"/>
      <c r="E1098" s="560"/>
      <c r="F1098" s="559"/>
      <c r="G1098" s="559"/>
      <c r="H1098" s="559"/>
      <c r="I1098" s="559"/>
      <c r="J1098" s="559"/>
      <c r="K1098" s="561">
        <f t="shared" ref="K1098:K1161" si="72">SUM(H1098:J1098)</f>
        <v>0</v>
      </c>
      <c r="L1098" s="559"/>
      <c r="M1098" s="559"/>
      <c r="N1098" s="561">
        <f t="shared" ref="N1098:N1161" si="73">SUM(L1098:M1098)</f>
        <v>0</v>
      </c>
      <c r="O1098" s="561">
        <f t="shared" ref="O1098:O1161" si="74">G1098+K1098+N1098</f>
        <v>0</v>
      </c>
      <c r="P1098" s="559"/>
      <c r="Q1098" s="562">
        <f t="shared" ref="Q1098:Q1161" si="75">O1098+P1098</f>
        <v>0</v>
      </c>
    </row>
    <row r="1099" spans="1:17" s="563" customFormat="1" ht="20.25" customHeight="1" x14ac:dyDescent="0.2">
      <c r="A1099" s="619" t="str">
        <f>'FN_priloga 1'!$B$1</f>
        <v>EKONOMSKA ŠOLA MURSKA SOBOTA, NORŠINSKA ULICA 13, 9000 MURSKA SOBOTA</v>
      </c>
      <c r="B1099" s="616"/>
      <c r="C1099" s="613"/>
      <c r="D1099" s="559"/>
      <c r="E1099" s="560"/>
      <c r="F1099" s="559"/>
      <c r="G1099" s="559"/>
      <c r="H1099" s="559"/>
      <c r="I1099" s="559"/>
      <c r="J1099" s="559"/>
      <c r="K1099" s="561">
        <f t="shared" si="72"/>
        <v>0</v>
      </c>
      <c r="L1099" s="559"/>
      <c r="M1099" s="559"/>
      <c r="N1099" s="561">
        <f t="shared" si="73"/>
        <v>0</v>
      </c>
      <c r="O1099" s="561">
        <f t="shared" si="74"/>
        <v>0</v>
      </c>
      <c r="P1099" s="559"/>
      <c r="Q1099" s="562">
        <f t="shared" si="75"/>
        <v>0</v>
      </c>
    </row>
    <row r="1100" spans="1:17" s="563" customFormat="1" ht="20.25" customHeight="1" x14ac:dyDescent="0.2">
      <c r="A1100" s="619" t="str">
        <f>'FN_priloga 1'!$B$1</f>
        <v>EKONOMSKA ŠOLA MURSKA SOBOTA, NORŠINSKA ULICA 13, 9000 MURSKA SOBOTA</v>
      </c>
      <c r="B1100" s="616"/>
      <c r="C1100" s="613"/>
      <c r="D1100" s="559"/>
      <c r="E1100" s="560"/>
      <c r="F1100" s="559"/>
      <c r="G1100" s="559"/>
      <c r="H1100" s="559"/>
      <c r="I1100" s="559"/>
      <c r="J1100" s="559"/>
      <c r="K1100" s="561">
        <f t="shared" si="72"/>
        <v>0</v>
      </c>
      <c r="L1100" s="559"/>
      <c r="M1100" s="559"/>
      <c r="N1100" s="561">
        <f t="shared" si="73"/>
        <v>0</v>
      </c>
      <c r="O1100" s="561">
        <f t="shared" si="74"/>
        <v>0</v>
      </c>
      <c r="P1100" s="559"/>
      <c r="Q1100" s="562">
        <f t="shared" si="75"/>
        <v>0</v>
      </c>
    </row>
    <row r="1101" spans="1:17" s="563" customFormat="1" ht="20.25" customHeight="1" x14ac:dyDescent="0.2">
      <c r="A1101" s="619" t="str">
        <f>'FN_priloga 1'!$B$1</f>
        <v>EKONOMSKA ŠOLA MURSKA SOBOTA, NORŠINSKA ULICA 13, 9000 MURSKA SOBOTA</v>
      </c>
      <c r="B1101" s="616"/>
      <c r="C1101" s="613"/>
      <c r="D1101" s="559"/>
      <c r="E1101" s="560"/>
      <c r="F1101" s="559"/>
      <c r="G1101" s="559"/>
      <c r="H1101" s="559"/>
      <c r="I1101" s="559"/>
      <c r="J1101" s="559"/>
      <c r="K1101" s="561">
        <f t="shared" si="72"/>
        <v>0</v>
      </c>
      <c r="L1101" s="559"/>
      <c r="M1101" s="559"/>
      <c r="N1101" s="561">
        <f t="shared" si="73"/>
        <v>0</v>
      </c>
      <c r="O1101" s="561">
        <f t="shared" si="74"/>
        <v>0</v>
      </c>
      <c r="P1101" s="559"/>
      <c r="Q1101" s="562">
        <f t="shared" si="75"/>
        <v>0</v>
      </c>
    </row>
    <row r="1102" spans="1:17" s="563" customFormat="1" ht="20.25" customHeight="1" x14ac:dyDescent="0.2">
      <c r="A1102" s="619" t="str">
        <f>'FN_priloga 1'!$B$1</f>
        <v>EKONOMSKA ŠOLA MURSKA SOBOTA, NORŠINSKA ULICA 13, 9000 MURSKA SOBOTA</v>
      </c>
      <c r="B1102" s="616"/>
      <c r="C1102" s="613"/>
      <c r="D1102" s="559"/>
      <c r="E1102" s="560"/>
      <c r="F1102" s="559"/>
      <c r="G1102" s="559"/>
      <c r="H1102" s="559"/>
      <c r="I1102" s="559"/>
      <c r="J1102" s="559"/>
      <c r="K1102" s="561">
        <f t="shared" si="72"/>
        <v>0</v>
      </c>
      <c r="L1102" s="559"/>
      <c r="M1102" s="559"/>
      <c r="N1102" s="561">
        <f t="shared" si="73"/>
        <v>0</v>
      </c>
      <c r="O1102" s="561">
        <f t="shared" si="74"/>
        <v>0</v>
      </c>
      <c r="P1102" s="559"/>
      <c r="Q1102" s="562">
        <f t="shared" si="75"/>
        <v>0</v>
      </c>
    </row>
    <row r="1103" spans="1:17" s="563" customFormat="1" ht="20.25" customHeight="1" x14ac:dyDescent="0.2">
      <c r="A1103" s="619" t="str">
        <f>'FN_priloga 1'!$B$1</f>
        <v>EKONOMSKA ŠOLA MURSKA SOBOTA, NORŠINSKA ULICA 13, 9000 MURSKA SOBOTA</v>
      </c>
      <c r="B1103" s="616"/>
      <c r="C1103" s="613"/>
      <c r="D1103" s="559"/>
      <c r="E1103" s="560"/>
      <c r="F1103" s="559"/>
      <c r="G1103" s="559"/>
      <c r="H1103" s="559"/>
      <c r="I1103" s="559"/>
      <c r="J1103" s="559"/>
      <c r="K1103" s="561">
        <f t="shared" si="72"/>
        <v>0</v>
      </c>
      <c r="L1103" s="559"/>
      <c r="M1103" s="559"/>
      <c r="N1103" s="561">
        <f t="shared" si="73"/>
        <v>0</v>
      </c>
      <c r="O1103" s="561">
        <f t="shared" si="74"/>
        <v>0</v>
      </c>
      <c r="P1103" s="559"/>
      <c r="Q1103" s="562">
        <f t="shared" si="75"/>
        <v>0</v>
      </c>
    </row>
    <row r="1104" spans="1:17" s="563" customFormat="1" ht="20.25" customHeight="1" x14ac:dyDescent="0.2">
      <c r="A1104" s="619" t="str">
        <f>'FN_priloga 1'!$B$1</f>
        <v>EKONOMSKA ŠOLA MURSKA SOBOTA, NORŠINSKA ULICA 13, 9000 MURSKA SOBOTA</v>
      </c>
      <c r="B1104" s="616"/>
      <c r="C1104" s="613"/>
      <c r="D1104" s="559"/>
      <c r="E1104" s="560"/>
      <c r="F1104" s="559"/>
      <c r="G1104" s="559"/>
      <c r="H1104" s="559"/>
      <c r="I1104" s="559"/>
      <c r="J1104" s="559"/>
      <c r="K1104" s="561">
        <f t="shared" si="72"/>
        <v>0</v>
      </c>
      <c r="L1104" s="559"/>
      <c r="M1104" s="559"/>
      <c r="N1104" s="561">
        <f t="shared" si="73"/>
        <v>0</v>
      </c>
      <c r="O1104" s="561">
        <f t="shared" si="74"/>
        <v>0</v>
      </c>
      <c r="P1104" s="559"/>
      <c r="Q1104" s="562">
        <f t="shared" si="75"/>
        <v>0</v>
      </c>
    </row>
    <row r="1105" spans="1:17" s="563" customFormat="1" ht="20.25" customHeight="1" x14ac:dyDescent="0.2">
      <c r="A1105" s="619" t="str">
        <f>'FN_priloga 1'!$B$1</f>
        <v>EKONOMSKA ŠOLA MURSKA SOBOTA, NORŠINSKA ULICA 13, 9000 MURSKA SOBOTA</v>
      </c>
      <c r="B1105" s="616"/>
      <c r="C1105" s="613"/>
      <c r="D1105" s="559"/>
      <c r="E1105" s="560"/>
      <c r="F1105" s="559"/>
      <c r="G1105" s="559"/>
      <c r="H1105" s="559"/>
      <c r="I1105" s="559"/>
      <c r="J1105" s="559"/>
      <c r="K1105" s="561">
        <f t="shared" si="72"/>
        <v>0</v>
      </c>
      <c r="L1105" s="559"/>
      <c r="M1105" s="559"/>
      <c r="N1105" s="561">
        <f t="shared" si="73"/>
        <v>0</v>
      </c>
      <c r="O1105" s="561">
        <f t="shared" si="74"/>
        <v>0</v>
      </c>
      <c r="P1105" s="559"/>
      <c r="Q1105" s="562">
        <f t="shared" si="75"/>
        <v>0</v>
      </c>
    </row>
    <row r="1106" spans="1:17" s="563" customFormat="1" ht="20.25" customHeight="1" x14ac:dyDescent="0.2">
      <c r="A1106" s="619" t="str">
        <f>'FN_priloga 1'!$B$1</f>
        <v>EKONOMSKA ŠOLA MURSKA SOBOTA, NORŠINSKA ULICA 13, 9000 MURSKA SOBOTA</v>
      </c>
      <c r="B1106" s="616"/>
      <c r="C1106" s="613"/>
      <c r="D1106" s="559"/>
      <c r="E1106" s="560"/>
      <c r="F1106" s="559"/>
      <c r="G1106" s="559"/>
      <c r="H1106" s="559"/>
      <c r="I1106" s="559"/>
      <c r="J1106" s="559"/>
      <c r="K1106" s="561">
        <f t="shared" si="72"/>
        <v>0</v>
      </c>
      <c r="L1106" s="559"/>
      <c r="M1106" s="559"/>
      <c r="N1106" s="561">
        <f t="shared" si="73"/>
        <v>0</v>
      </c>
      <c r="O1106" s="561">
        <f t="shared" si="74"/>
        <v>0</v>
      </c>
      <c r="P1106" s="559"/>
      <c r="Q1106" s="562">
        <f t="shared" si="75"/>
        <v>0</v>
      </c>
    </row>
    <row r="1107" spans="1:17" s="563" customFormat="1" ht="20.25" customHeight="1" x14ac:dyDescent="0.2">
      <c r="A1107" s="619" t="str">
        <f>'FN_priloga 1'!$B$1</f>
        <v>EKONOMSKA ŠOLA MURSKA SOBOTA, NORŠINSKA ULICA 13, 9000 MURSKA SOBOTA</v>
      </c>
      <c r="B1107" s="616"/>
      <c r="C1107" s="613"/>
      <c r="D1107" s="559"/>
      <c r="E1107" s="560"/>
      <c r="F1107" s="559"/>
      <c r="G1107" s="559"/>
      <c r="H1107" s="559"/>
      <c r="I1107" s="559"/>
      <c r="J1107" s="559"/>
      <c r="K1107" s="561">
        <f t="shared" si="72"/>
        <v>0</v>
      </c>
      <c r="L1107" s="559"/>
      <c r="M1107" s="559"/>
      <c r="N1107" s="561">
        <f t="shared" si="73"/>
        <v>0</v>
      </c>
      <c r="O1107" s="561">
        <f t="shared" si="74"/>
        <v>0</v>
      </c>
      <c r="P1107" s="559"/>
      <c r="Q1107" s="562">
        <f t="shared" si="75"/>
        <v>0</v>
      </c>
    </row>
    <row r="1108" spans="1:17" s="563" customFormat="1" ht="20.25" customHeight="1" x14ac:dyDescent="0.2">
      <c r="A1108" s="619" t="str">
        <f>'FN_priloga 1'!$B$1</f>
        <v>EKONOMSKA ŠOLA MURSKA SOBOTA, NORŠINSKA ULICA 13, 9000 MURSKA SOBOTA</v>
      </c>
      <c r="B1108" s="616"/>
      <c r="C1108" s="613"/>
      <c r="D1108" s="559"/>
      <c r="E1108" s="560"/>
      <c r="F1108" s="559"/>
      <c r="G1108" s="559"/>
      <c r="H1108" s="559"/>
      <c r="I1108" s="559"/>
      <c r="J1108" s="559"/>
      <c r="K1108" s="561">
        <f t="shared" si="72"/>
        <v>0</v>
      </c>
      <c r="L1108" s="559"/>
      <c r="M1108" s="559"/>
      <c r="N1108" s="561">
        <f t="shared" si="73"/>
        <v>0</v>
      </c>
      <c r="O1108" s="561">
        <f t="shared" si="74"/>
        <v>0</v>
      </c>
      <c r="P1108" s="559"/>
      <c r="Q1108" s="562">
        <f t="shared" si="75"/>
        <v>0</v>
      </c>
    </row>
    <row r="1109" spans="1:17" s="563" customFormat="1" ht="20.25" customHeight="1" x14ac:dyDescent="0.2">
      <c r="A1109" s="619" t="str">
        <f>'FN_priloga 1'!$B$1</f>
        <v>EKONOMSKA ŠOLA MURSKA SOBOTA, NORŠINSKA ULICA 13, 9000 MURSKA SOBOTA</v>
      </c>
      <c r="B1109" s="616"/>
      <c r="C1109" s="613"/>
      <c r="D1109" s="559"/>
      <c r="E1109" s="560"/>
      <c r="F1109" s="559"/>
      <c r="G1109" s="559"/>
      <c r="H1109" s="559"/>
      <c r="I1109" s="559"/>
      <c r="J1109" s="559"/>
      <c r="K1109" s="561">
        <f t="shared" si="72"/>
        <v>0</v>
      </c>
      <c r="L1109" s="559"/>
      <c r="M1109" s="559"/>
      <c r="N1109" s="561">
        <f t="shared" si="73"/>
        <v>0</v>
      </c>
      <c r="O1109" s="561">
        <f t="shared" si="74"/>
        <v>0</v>
      </c>
      <c r="P1109" s="559"/>
      <c r="Q1109" s="562">
        <f t="shared" si="75"/>
        <v>0</v>
      </c>
    </row>
    <row r="1110" spans="1:17" s="563" customFormat="1" ht="20.25" customHeight="1" x14ac:dyDescent="0.2">
      <c r="A1110" s="619" t="str">
        <f>'FN_priloga 1'!$B$1</f>
        <v>EKONOMSKA ŠOLA MURSKA SOBOTA, NORŠINSKA ULICA 13, 9000 MURSKA SOBOTA</v>
      </c>
      <c r="B1110" s="616"/>
      <c r="C1110" s="613"/>
      <c r="D1110" s="559"/>
      <c r="E1110" s="560"/>
      <c r="F1110" s="559"/>
      <c r="G1110" s="559"/>
      <c r="H1110" s="559"/>
      <c r="I1110" s="559"/>
      <c r="J1110" s="559"/>
      <c r="K1110" s="561">
        <f t="shared" si="72"/>
        <v>0</v>
      </c>
      <c r="L1110" s="559"/>
      <c r="M1110" s="559"/>
      <c r="N1110" s="561">
        <f t="shared" si="73"/>
        <v>0</v>
      </c>
      <c r="O1110" s="561">
        <f t="shared" si="74"/>
        <v>0</v>
      </c>
      <c r="P1110" s="559"/>
      <c r="Q1110" s="562">
        <f t="shared" si="75"/>
        <v>0</v>
      </c>
    </row>
    <row r="1111" spans="1:17" s="563" customFormat="1" ht="20.25" customHeight="1" x14ac:dyDescent="0.2">
      <c r="A1111" s="619" t="str">
        <f>'FN_priloga 1'!$B$1</f>
        <v>EKONOMSKA ŠOLA MURSKA SOBOTA, NORŠINSKA ULICA 13, 9000 MURSKA SOBOTA</v>
      </c>
      <c r="B1111" s="616"/>
      <c r="C1111" s="613"/>
      <c r="D1111" s="559"/>
      <c r="E1111" s="560"/>
      <c r="F1111" s="559"/>
      <c r="G1111" s="559"/>
      <c r="H1111" s="559"/>
      <c r="I1111" s="559"/>
      <c r="J1111" s="559"/>
      <c r="K1111" s="561">
        <f t="shared" si="72"/>
        <v>0</v>
      </c>
      <c r="L1111" s="559"/>
      <c r="M1111" s="559"/>
      <c r="N1111" s="561">
        <f t="shared" si="73"/>
        <v>0</v>
      </c>
      <c r="O1111" s="561">
        <f t="shared" si="74"/>
        <v>0</v>
      </c>
      <c r="P1111" s="559"/>
      <c r="Q1111" s="562">
        <f t="shared" si="75"/>
        <v>0</v>
      </c>
    </row>
    <row r="1112" spans="1:17" s="563" customFormat="1" ht="20.25" customHeight="1" x14ac:dyDescent="0.2">
      <c r="A1112" s="619" t="str">
        <f>'FN_priloga 1'!$B$1</f>
        <v>EKONOMSKA ŠOLA MURSKA SOBOTA, NORŠINSKA ULICA 13, 9000 MURSKA SOBOTA</v>
      </c>
      <c r="B1112" s="616"/>
      <c r="C1112" s="613"/>
      <c r="D1112" s="559"/>
      <c r="E1112" s="560"/>
      <c r="F1112" s="559"/>
      <c r="G1112" s="559"/>
      <c r="H1112" s="559"/>
      <c r="I1112" s="559"/>
      <c r="J1112" s="559"/>
      <c r="K1112" s="561">
        <f t="shared" si="72"/>
        <v>0</v>
      </c>
      <c r="L1112" s="559"/>
      <c r="M1112" s="559"/>
      <c r="N1112" s="561">
        <f t="shared" si="73"/>
        <v>0</v>
      </c>
      <c r="O1112" s="561">
        <f t="shared" si="74"/>
        <v>0</v>
      </c>
      <c r="P1112" s="559"/>
      <c r="Q1112" s="562">
        <f t="shared" si="75"/>
        <v>0</v>
      </c>
    </row>
    <row r="1113" spans="1:17" s="563" customFormat="1" ht="20.25" customHeight="1" x14ac:dyDescent="0.2">
      <c r="A1113" s="619" t="str">
        <f>'FN_priloga 1'!$B$1</f>
        <v>EKONOMSKA ŠOLA MURSKA SOBOTA, NORŠINSKA ULICA 13, 9000 MURSKA SOBOTA</v>
      </c>
      <c r="B1113" s="616"/>
      <c r="C1113" s="613"/>
      <c r="D1113" s="559"/>
      <c r="E1113" s="560"/>
      <c r="F1113" s="559"/>
      <c r="G1113" s="559"/>
      <c r="H1113" s="559"/>
      <c r="I1113" s="559"/>
      <c r="J1113" s="559"/>
      <c r="K1113" s="561">
        <f t="shared" si="72"/>
        <v>0</v>
      </c>
      <c r="L1113" s="559"/>
      <c r="M1113" s="559"/>
      <c r="N1113" s="561">
        <f t="shared" si="73"/>
        <v>0</v>
      </c>
      <c r="O1113" s="561">
        <f t="shared" si="74"/>
        <v>0</v>
      </c>
      <c r="P1113" s="559"/>
      <c r="Q1113" s="562">
        <f t="shared" si="75"/>
        <v>0</v>
      </c>
    </row>
    <row r="1114" spans="1:17" s="563" customFormat="1" ht="20.25" customHeight="1" x14ac:dyDescent="0.2">
      <c r="A1114" s="619" t="str">
        <f>'FN_priloga 1'!$B$1</f>
        <v>EKONOMSKA ŠOLA MURSKA SOBOTA, NORŠINSKA ULICA 13, 9000 MURSKA SOBOTA</v>
      </c>
      <c r="B1114" s="616"/>
      <c r="C1114" s="613"/>
      <c r="D1114" s="559"/>
      <c r="E1114" s="560"/>
      <c r="F1114" s="559"/>
      <c r="G1114" s="559"/>
      <c r="H1114" s="559"/>
      <c r="I1114" s="559"/>
      <c r="J1114" s="559"/>
      <c r="K1114" s="561">
        <f t="shared" si="72"/>
        <v>0</v>
      </c>
      <c r="L1114" s="559"/>
      <c r="M1114" s="559"/>
      <c r="N1114" s="561">
        <f t="shared" si="73"/>
        <v>0</v>
      </c>
      <c r="O1114" s="561">
        <f t="shared" si="74"/>
        <v>0</v>
      </c>
      <c r="P1114" s="559"/>
      <c r="Q1114" s="562">
        <f t="shared" si="75"/>
        <v>0</v>
      </c>
    </row>
    <row r="1115" spans="1:17" s="563" customFormat="1" ht="20.25" customHeight="1" x14ac:dyDescent="0.2">
      <c r="A1115" s="619" t="str">
        <f>'FN_priloga 1'!$B$1</f>
        <v>EKONOMSKA ŠOLA MURSKA SOBOTA, NORŠINSKA ULICA 13, 9000 MURSKA SOBOTA</v>
      </c>
      <c r="B1115" s="616"/>
      <c r="C1115" s="613"/>
      <c r="D1115" s="559"/>
      <c r="E1115" s="560"/>
      <c r="F1115" s="559"/>
      <c r="G1115" s="559"/>
      <c r="H1115" s="559"/>
      <c r="I1115" s="559"/>
      <c r="J1115" s="559"/>
      <c r="K1115" s="561">
        <f t="shared" si="72"/>
        <v>0</v>
      </c>
      <c r="L1115" s="559"/>
      <c r="M1115" s="559"/>
      <c r="N1115" s="561">
        <f t="shared" si="73"/>
        <v>0</v>
      </c>
      <c r="O1115" s="561">
        <f t="shared" si="74"/>
        <v>0</v>
      </c>
      <c r="P1115" s="559"/>
      <c r="Q1115" s="562">
        <f t="shared" si="75"/>
        <v>0</v>
      </c>
    </row>
    <row r="1116" spans="1:17" s="563" customFormat="1" ht="20.25" customHeight="1" x14ac:dyDescent="0.2">
      <c r="A1116" s="619" t="str">
        <f>'FN_priloga 1'!$B$1</f>
        <v>EKONOMSKA ŠOLA MURSKA SOBOTA, NORŠINSKA ULICA 13, 9000 MURSKA SOBOTA</v>
      </c>
      <c r="B1116" s="616"/>
      <c r="C1116" s="613"/>
      <c r="D1116" s="559"/>
      <c r="E1116" s="560"/>
      <c r="F1116" s="559"/>
      <c r="G1116" s="559"/>
      <c r="H1116" s="559"/>
      <c r="I1116" s="559"/>
      <c r="J1116" s="559"/>
      <c r="K1116" s="561">
        <f t="shared" si="72"/>
        <v>0</v>
      </c>
      <c r="L1116" s="559"/>
      <c r="M1116" s="559"/>
      <c r="N1116" s="561">
        <f t="shared" si="73"/>
        <v>0</v>
      </c>
      <c r="O1116" s="561">
        <f t="shared" si="74"/>
        <v>0</v>
      </c>
      <c r="P1116" s="559"/>
      <c r="Q1116" s="562">
        <f t="shared" si="75"/>
        <v>0</v>
      </c>
    </row>
    <row r="1117" spans="1:17" s="563" customFormat="1" ht="20.25" customHeight="1" x14ac:dyDescent="0.2">
      <c r="A1117" s="619" t="str">
        <f>'FN_priloga 1'!$B$1</f>
        <v>EKONOMSKA ŠOLA MURSKA SOBOTA, NORŠINSKA ULICA 13, 9000 MURSKA SOBOTA</v>
      </c>
      <c r="B1117" s="616"/>
      <c r="C1117" s="613"/>
      <c r="D1117" s="559"/>
      <c r="E1117" s="560"/>
      <c r="F1117" s="559"/>
      <c r="G1117" s="559"/>
      <c r="H1117" s="559"/>
      <c r="I1117" s="559"/>
      <c r="J1117" s="559"/>
      <c r="K1117" s="561">
        <f t="shared" si="72"/>
        <v>0</v>
      </c>
      <c r="L1117" s="559"/>
      <c r="M1117" s="559"/>
      <c r="N1117" s="561">
        <f t="shared" si="73"/>
        <v>0</v>
      </c>
      <c r="O1117" s="561">
        <f t="shared" si="74"/>
        <v>0</v>
      </c>
      <c r="P1117" s="559"/>
      <c r="Q1117" s="562">
        <f t="shared" si="75"/>
        <v>0</v>
      </c>
    </row>
    <row r="1118" spans="1:17" s="563" customFormat="1" ht="20.25" customHeight="1" x14ac:dyDescent="0.2">
      <c r="A1118" s="619" t="str">
        <f>'FN_priloga 1'!$B$1</f>
        <v>EKONOMSKA ŠOLA MURSKA SOBOTA, NORŠINSKA ULICA 13, 9000 MURSKA SOBOTA</v>
      </c>
      <c r="B1118" s="616"/>
      <c r="C1118" s="613"/>
      <c r="D1118" s="559"/>
      <c r="E1118" s="560"/>
      <c r="F1118" s="559"/>
      <c r="G1118" s="559"/>
      <c r="H1118" s="559"/>
      <c r="I1118" s="559"/>
      <c r="J1118" s="559"/>
      <c r="K1118" s="561">
        <f t="shared" si="72"/>
        <v>0</v>
      </c>
      <c r="L1118" s="559"/>
      <c r="M1118" s="559"/>
      <c r="N1118" s="561">
        <f t="shared" si="73"/>
        <v>0</v>
      </c>
      <c r="O1118" s="561">
        <f t="shared" si="74"/>
        <v>0</v>
      </c>
      <c r="P1118" s="559"/>
      <c r="Q1118" s="562">
        <f t="shared" si="75"/>
        <v>0</v>
      </c>
    </row>
    <row r="1119" spans="1:17" s="563" customFormat="1" ht="20.25" customHeight="1" x14ac:dyDescent="0.2">
      <c r="A1119" s="619" t="str">
        <f>'FN_priloga 1'!$B$1</f>
        <v>EKONOMSKA ŠOLA MURSKA SOBOTA, NORŠINSKA ULICA 13, 9000 MURSKA SOBOTA</v>
      </c>
      <c r="B1119" s="616"/>
      <c r="C1119" s="613"/>
      <c r="D1119" s="559"/>
      <c r="E1119" s="560"/>
      <c r="F1119" s="559"/>
      <c r="G1119" s="559"/>
      <c r="H1119" s="559"/>
      <c r="I1119" s="559"/>
      <c r="J1119" s="559"/>
      <c r="K1119" s="561">
        <f t="shared" si="72"/>
        <v>0</v>
      </c>
      <c r="L1119" s="559"/>
      <c r="M1119" s="559"/>
      <c r="N1119" s="561">
        <f t="shared" si="73"/>
        <v>0</v>
      </c>
      <c r="O1119" s="561">
        <f t="shared" si="74"/>
        <v>0</v>
      </c>
      <c r="P1119" s="559"/>
      <c r="Q1119" s="562">
        <f t="shared" si="75"/>
        <v>0</v>
      </c>
    </row>
    <row r="1120" spans="1:17" s="563" customFormat="1" ht="20.25" customHeight="1" x14ac:dyDescent="0.2">
      <c r="A1120" s="619" t="str">
        <f>'FN_priloga 1'!$B$1</f>
        <v>EKONOMSKA ŠOLA MURSKA SOBOTA, NORŠINSKA ULICA 13, 9000 MURSKA SOBOTA</v>
      </c>
      <c r="B1120" s="616"/>
      <c r="C1120" s="613"/>
      <c r="D1120" s="559"/>
      <c r="E1120" s="560"/>
      <c r="F1120" s="559"/>
      <c r="G1120" s="559"/>
      <c r="H1120" s="559"/>
      <c r="I1120" s="559"/>
      <c r="J1120" s="559"/>
      <c r="K1120" s="561">
        <f t="shared" si="72"/>
        <v>0</v>
      </c>
      <c r="L1120" s="559"/>
      <c r="M1120" s="559"/>
      <c r="N1120" s="561">
        <f t="shared" si="73"/>
        <v>0</v>
      </c>
      <c r="O1120" s="561">
        <f t="shared" si="74"/>
        <v>0</v>
      </c>
      <c r="P1120" s="559"/>
      <c r="Q1120" s="562">
        <f t="shared" si="75"/>
        <v>0</v>
      </c>
    </row>
    <row r="1121" spans="1:17" s="563" customFormat="1" ht="20.25" customHeight="1" x14ac:dyDescent="0.2">
      <c r="A1121" s="619" t="str">
        <f>'FN_priloga 1'!$B$1</f>
        <v>EKONOMSKA ŠOLA MURSKA SOBOTA, NORŠINSKA ULICA 13, 9000 MURSKA SOBOTA</v>
      </c>
      <c r="B1121" s="616"/>
      <c r="C1121" s="613"/>
      <c r="D1121" s="559"/>
      <c r="E1121" s="560"/>
      <c r="F1121" s="559"/>
      <c r="G1121" s="559"/>
      <c r="H1121" s="559"/>
      <c r="I1121" s="559"/>
      <c r="J1121" s="559"/>
      <c r="K1121" s="561">
        <f t="shared" si="72"/>
        <v>0</v>
      </c>
      <c r="L1121" s="559"/>
      <c r="M1121" s="559"/>
      <c r="N1121" s="561">
        <f t="shared" si="73"/>
        <v>0</v>
      </c>
      <c r="O1121" s="561">
        <f t="shared" si="74"/>
        <v>0</v>
      </c>
      <c r="P1121" s="559"/>
      <c r="Q1121" s="562">
        <f t="shared" si="75"/>
        <v>0</v>
      </c>
    </row>
    <row r="1122" spans="1:17" s="563" customFormat="1" ht="20.25" customHeight="1" x14ac:dyDescent="0.2">
      <c r="A1122" s="619" t="str">
        <f>'FN_priloga 1'!$B$1</f>
        <v>EKONOMSKA ŠOLA MURSKA SOBOTA, NORŠINSKA ULICA 13, 9000 MURSKA SOBOTA</v>
      </c>
      <c r="B1122" s="616"/>
      <c r="C1122" s="613"/>
      <c r="D1122" s="559"/>
      <c r="E1122" s="560"/>
      <c r="F1122" s="559"/>
      <c r="G1122" s="559"/>
      <c r="H1122" s="559"/>
      <c r="I1122" s="559"/>
      <c r="J1122" s="559"/>
      <c r="K1122" s="561">
        <f t="shared" si="72"/>
        <v>0</v>
      </c>
      <c r="L1122" s="559"/>
      <c r="M1122" s="559"/>
      <c r="N1122" s="561">
        <f t="shared" si="73"/>
        <v>0</v>
      </c>
      <c r="O1122" s="561">
        <f t="shared" si="74"/>
        <v>0</v>
      </c>
      <c r="P1122" s="559"/>
      <c r="Q1122" s="562">
        <f t="shared" si="75"/>
        <v>0</v>
      </c>
    </row>
    <row r="1123" spans="1:17" s="563" customFormat="1" ht="20.25" customHeight="1" x14ac:dyDescent="0.2">
      <c r="A1123" s="619" t="str">
        <f>'FN_priloga 1'!$B$1</f>
        <v>EKONOMSKA ŠOLA MURSKA SOBOTA, NORŠINSKA ULICA 13, 9000 MURSKA SOBOTA</v>
      </c>
      <c r="B1123" s="616"/>
      <c r="C1123" s="613"/>
      <c r="D1123" s="559"/>
      <c r="E1123" s="560"/>
      <c r="F1123" s="559"/>
      <c r="G1123" s="559"/>
      <c r="H1123" s="559"/>
      <c r="I1123" s="559"/>
      <c r="J1123" s="559"/>
      <c r="K1123" s="561">
        <f t="shared" si="72"/>
        <v>0</v>
      </c>
      <c r="L1123" s="559"/>
      <c r="M1123" s="559"/>
      <c r="N1123" s="561">
        <f t="shared" si="73"/>
        <v>0</v>
      </c>
      <c r="O1123" s="561">
        <f t="shared" si="74"/>
        <v>0</v>
      </c>
      <c r="P1123" s="559"/>
      <c r="Q1123" s="562">
        <f t="shared" si="75"/>
        <v>0</v>
      </c>
    </row>
    <row r="1124" spans="1:17" s="563" customFormat="1" ht="20.25" customHeight="1" x14ac:dyDescent="0.2">
      <c r="A1124" s="619" t="str">
        <f>'FN_priloga 1'!$B$1</f>
        <v>EKONOMSKA ŠOLA MURSKA SOBOTA, NORŠINSKA ULICA 13, 9000 MURSKA SOBOTA</v>
      </c>
      <c r="B1124" s="616"/>
      <c r="C1124" s="613"/>
      <c r="D1124" s="559"/>
      <c r="E1124" s="560"/>
      <c r="F1124" s="559"/>
      <c r="G1124" s="559"/>
      <c r="H1124" s="559"/>
      <c r="I1124" s="559"/>
      <c r="J1124" s="559"/>
      <c r="K1124" s="561">
        <f t="shared" si="72"/>
        <v>0</v>
      </c>
      <c r="L1124" s="559"/>
      <c r="M1124" s="559"/>
      <c r="N1124" s="561">
        <f t="shared" si="73"/>
        <v>0</v>
      </c>
      <c r="O1124" s="561">
        <f t="shared" si="74"/>
        <v>0</v>
      </c>
      <c r="P1124" s="559"/>
      <c r="Q1124" s="562">
        <f t="shared" si="75"/>
        <v>0</v>
      </c>
    </row>
    <row r="1125" spans="1:17" s="563" customFormat="1" ht="20.25" customHeight="1" x14ac:dyDescent="0.2">
      <c r="A1125" s="619" t="str">
        <f>'FN_priloga 1'!$B$1</f>
        <v>EKONOMSKA ŠOLA MURSKA SOBOTA, NORŠINSKA ULICA 13, 9000 MURSKA SOBOTA</v>
      </c>
      <c r="B1125" s="616"/>
      <c r="C1125" s="613"/>
      <c r="D1125" s="559"/>
      <c r="E1125" s="560"/>
      <c r="F1125" s="559"/>
      <c r="G1125" s="559"/>
      <c r="H1125" s="559"/>
      <c r="I1125" s="559"/>
      <c r="J1125" s="559"/>
      <c r="K1125" s="561">
        <f t="shared" si="72"/>
        <v>0</v>
      </c>
      <c r="L1125" s="559"/>
      <c r="M1125" s="559"/>
      <c r="N1125" s="561">
        <f t="shared" si="73"/>
        <v>0</v>
      </c>
      <c r="O1125" s="561">
        <f t="shared" si="74"/>
        <v>0</v>
      </c>
      <c r="P1125" s="559"/>
      <c r="Q1125" s="562">
        <f t="shared" si="75"/>
        <v>0</v>
      </c>
    </row>
    <row r="1126" spans="1:17" s="563" customFormat="1" ht="20.25" customHeight="1" x14ac:dyDescent="0.2">
      <c r="A1126" s="619" t="str">
        <f>'FN_priloga 1'!$B$1</f>
        <v>EKONOMSKA ŠOLA MURSKA SOBOTA, NORŠINSKA ULICA 13, 9000 MURSKA SOBOTA</v>
      </c>
      <c r="B1126" s="616"/>
      <c r="C1126" s="613"/>
      <c r="D1126" s="559"/>
      <c r="E1126" s="560"/>
      <c r="F1126" s="559"/>
      <c r="G1126" s="559"/>
      <c r="H1126" s="559"/>
      <c r="I1126" s="559"/>
      <c r="J1126" s="559"/>
      <c r="K1126" s="561">
        <f t="shared" si="72"/>
        <v>0</v>
      </c>
      <c r="L1126" s="559"/>
      <c r="M1126" s="559"/>
      <c r="N1126" s="561">
        <f t="shared" si="73"/>
        <v>0</v>
      </c>
      <c r="O1126" s="561">
        <f t="shared" si="74"/>
        <v>0</v>
      </c>
      <c r="P1126" s="559"/>
      <c r="Q1126" s="562">
        <f t="shared" si="75"/>
        <v>0</v>
      </c>
    </row>
    <row r="1127" spans="1:17" s="563" customFormat="1" ht="20.25" customHeight="1" x14ac:dyDescent="0.2">
      <c r="A1127" s="619" t="str">
        <f>'FN_priloga 1'!$B$1</f>
        <v>EKONOMSKA ŠOLA MURSKA SOBOTA, NORŠINSKA ULICA 13, 9000 MURSKA SOBOTA</v>
      </c>
      <c r="B1127" s="616"/>
      <c r="C1127" s="613"/>
      <c r="D1127" s="559"/>
      <c r="E1127" s="560"/>
      <c r="F1127" s="559"/>
      <c r="G1127" s="559"/>
      <c r="H1127" s="559"/>
      <c r="I1127" s="559"/>
      <c r="J1127" s="559"/>
      <c r="K1127" s="561">
        <f t="shared" si="72"/>
        <v>0</v>
      </c>
      <c r="L1127" s="559"/>
      <c r="M1127" s="559"/>
      <c r="N1127" s="561">
        <f t="shared" si="73"/>
        <v>0</v>
      </c>
      <c r="O1127" s="561">
        <f t="shared" si="74"/>
        <v>0</v>
      </c>
      <c r="P1127" s="559"/>
      <c r="Q1127" s="562">
        <f t="shared" si="75"/>
        <v>0</v>
      </c>
    </row>
    <row r="1128" spans="1:17" s="563" customFormat="1" ht="20.25" customHeight="1" x14ac:dyDescent="0.2">
      <c r="A1128" s="619" t="str">
        <f>'FN_priloga 1'!$B$1</f>
        <v>EKONOMSKA ŠOLA MURSKA SOBOTA, NORŠINSKA ULICA 13, 9000 MURSKA SOBOTA</v>
      </c>
      <c r="B1128" s="616"/>
      <c r="C1128" s="613"/>
      <c r="D1128" s="559"/>
      <c r="E1128" s="560"/>
      <c r="F1128" s="559"/>
      <c r="G1128" s="559"/>
      <c r="H1128" s="559"/>
      <c r="I1128" s="559"/>
      <c r="J1128" s="559"/>
      <c r="K1128" s="561">
        <f t="shared" si="72"/>
        <v>0</v>
      </c>
      <c r="L1128" s="559"/>
      <c r="M1128" s="559"/>
      <c r="N1128" s="561">
        <f t="shared" si="73"/>
        <v>0</v>
      </c>
      <c r="O1128" s="561">
        <f t="shared" si="74"/>
        <v>0</v>
      </c>
      <c r="P1128" s="559"/>
      <c r="Q1128" s="562">
        <f t="shared" si="75"/>
        <v>0</v>
      </c>
    </row>
    <row r="1129" spans="1:17" s="563" customFormat="1" ht="20.25" customHeight="1" x14ac:dyDescent="0.2">
      <c r="A1129" s="619" t="str">
        <f>'FN_priloga 1'!$B$1</f>
        <v>EKONOMSKA ŠOLA MURSKA SOBOTA, NORŠINSKA ULICA 13, 9000 MURSKA SOBOTA</v>
      </c>
      <c r="B1129" s="616"/>
      <c r="C1129" s="613"/>
      <c r="D1129" s="559"/>
      <c r="E1129" s="560"/>
      <c r="F1129" s="559"/>
      <c r="G1129" s="559"/>
      <c r="H1129" s="559"/>
      <c r="I1129" s="559"/>
      <c r="J1129" s="559"/>
      <c r="K1129" s="561">
        <f t="shared" si="72"/>
        <v>0</v>
      </c>
      <c r="L1129" s="559"/>
      <c r="M1129" s="559"/>
      <c r="N1129" s="561">
        <f t="shared" si="73"/>
        <v>0</v>
      </c>
      <c r="O1129" s="561">
        <f t="shared" si="74"/>
        <v>0</v>
      </c>
      <c r="P1129" s="559"/>
      <c r="Q1129" s="562">
        <f t="shared" si="75"/>
        <v>0</v>
      </c>
    </row>
    <row r="1130" spans="1:17" s="563" customFormat="1" ht="20.25" customHeight="1" x14ac:dyDescent="0.2">
      <c r="A1130" s="619" t="str">
        <f>'FN_priloga 1'!$B$1</f>
        <v>EKONOMSKA ŠOLA MURSKA SOBOTA, NORŠINSKA ULICA 13, 9000 MURSKA SOBOTA</v>
      </c>
      <c r="B1130" s="616"/>
      <c r="C1130" s="613"/>
      <c r="D1130" s="559"/>
      <c r="E1130" s="560"/>
      <c r="F1130" s="559"/>
      <c r="G1130" s="559"/>
      <c r="H1130" s="559"/>
      <c r="I1130" s="559"/>
      <c r="J1130" s="559"/>
      <c r="K1130" s="561">
        <f t="shared" si="72"/>
        <v>0</v>
      </c>
      <c r="L1130" s="559"/>
      <c r="M1130" s="559"/>
      <c r="N1130" s="561">
        <f t="shared" si="73"/>
        <v>0</v>
      </c>
      <c r="O1130" s="561">
        <f t="shared" si="74"/>
        <v>0</v>
      </c>
      <c r="P1130" s="559"/>
      <c r="Q1130" s="562">
        <f t="shared" si="75"/>
        <v>0</v>
      </c>
    </row>
    <row r="1131" spans="1:17" s="563" customFormat="1" ht="20.25" customHeight="1" x14ac:dyDescent="0.2">
      <c r="A1131" s="619" t="str">
        <f>'FN_priloga 1'!$B$1</f>
        <v>EKONOMSKA ŠOLA MURSKA SOBOTA, NORŠINSKA ULICA 13, 9000 MURSKA SOBOTA</v>
      </c>
      <c r="B1131" s="616"/>
      <c r="C1131" s="613"/>
      <c r="D1131" s="559"/>
      <c r="E1131" s="560"/>
      <c r="F1131" s="559"/>
      <c r="G1131" s="559"/>
      <c r="H1131" s="559"/>
      <c r="I1131" s="559"/>
      <c r="J1131" s="559"/>
      <c r="K1131" s="561">
        <f t="shared" si="72"/>
        <v>0</v>
      </c>
      <c r="L1131" s="559"/>
      <c r="M1131" s="559"/>
      <c r="N1131" s="561">
        <f t="shared" si="73"/>
        <v>0</v>
      </c>
      <c r="O1131" s="561">
        <f t="shared" si="74"/>
        <v>0</v>
      </c>
      <c r="P1131" s="559"/>
      <c r="Q1131" s="562">
        <f t="shared" si="75"/>
        <v>0</v>
      </c>
    </row>
    <row r="1132" spans="1:17" s="563" customFormat="1" ht="20.25" customHeight="1" x14ac:dyDescent="0.2">
      <c r="A1132" s="619" t="str">
        <f>'FN_priloga 1'!$B$1</f>
        <v>EKONOMSKA ŠOLA MURSKA SOBOTA, NORŠINSKA ULICA 13, 9000 MURSKA SOBOTA</v>
      </c>
      <c r="B1132" s="616"/>
      <c r="C1132" s="613"/>
      <c r="D1132" s="559"/>
      <c r="E1132" s="560"/>
      <c r="F1132" s="559"/>
      <c r="G1132" s="559"/>
      <c r="H1132" s="559"/>
      <c r="I1132" s="559"/>
      <c r="J1132" s="559"/>
      <c r="K1132" s="561">
        <f t="shared" si="72"/>
        <v>0</v>
      </c>
      <c r="L1132" s="559"/>
      <c r="M1132" s="559"/>
      <c r="N1132" s="561">
        <f t="shared" si="73"/>
        <v>0</v>
      </c>
      <c r="O1132" s="561">
        <f t="shared" si="74"/>
        <v>0</v>
      </c>
      <c r="P1132" s="559"/>
      <c r="Q1132" s="562">
        <f t="shared" si="75"/>
        <v>0</v>
      </c>
    </row>
    <row r="1133" spans="1:17" s="563" customFormat="1" ht="20.25" customHeight="1" x14ac:dyDescent="0.2">
      <c r="A1133" s="619" t="str">
        <f>'FN_priloga 1'!$B$1</f>
        <v>EKONOMSKA ŠOLA MURSKA SOBOTA, NORŠINSKA ULICA 13, 9000 MURSKA SOBOTA</v>
      </c>
      <c r="B1133" s="616"/>
      <c r="C1133" s="613"/>
      <c r="D1133" s="559"/>
      <c r="E1133" s="560"/>
      <c r="F1133" s="559"/>
      <c r="G1133" s="559"/>
      <c r="H1133" s="559"/>
      <c r="I1133" s="559"/>
      <c r="J1133" s="559"/>
      <c r="K1133" s="561">
        <f t="shared" si="72"/>
        <v>0</v>
      </c>
      <c r="L1133" s="559"/>
      <c r="M1133" s="559"/>
      <c r="N1133" s="561">
        <f t="shared" si="73"/>
        <v>0</v>
      </c>
      <c r="O1133" s="561">
        <f t="shared" si="74"/>
        <v>0</v>
      </c>
      <c r="P1133" s="559"/>
      <c r="Q1133" s="562">
        <f t="shared" si="75"/>
        <v>0</v>
      </c>
    </row>
    <row r="1134" spans="1:17" s="563" customFormat="1" ht="20.25" customHeight="1" x14ac:dyDescent="0.2">
      <c r="A1134" s="619" t="str">
        <f>'FN_priloga 1'!$B$1</f>
        <v>EKONOMSKA ŠOLA MURSKA SOBOTA, NORŠINSKA ULICA 13, 9000 MURSKA SOBOTA</v>
      </c>
      <c r="B1134" s="616"/>
      <c r="C1134" s="613"/>
      <c r="D1134" s="559"/>
      <c r="E1134" s="560"/>
      <c r="F1134" s="559"/>
      <c r="G1134" s="559"/>
      <c r="H1134" s="559"/>
      <c r="I1134" s="559"/>
      <c r="J1134" s="559"/>
      <c r="K1134" s="561">
        <f t="shared" si="72"/>
        <v>0</v>
      </c>
      <c r="L1134" s="559"/>
      <c r="M1134" s="559"/>
      <c r="N1134" s="561">
        <f t="shared" si="73"/>
        <v>0</v>
      </c>
      <c r="O1134" s="561">
        <f t="shared" si="74"/>
        <v>0</v>
      </c>
      <c r="P1134" s="559"/>
      <c r="Q1134" s="562">
        <f t="shared" si="75"/>
        <v>0</v>
      </c>
    </row>
    <row r="1135" spans="1:17" s="563" customFormat="1" ht="20.25" customHeight="1" x14ac:dyDescent="0.2">
      <c r="A1135" s="619" t="str">
        <f>'FN_priloga 1'!$B$1</f>
        <v>EKONOMSKA ŠOLA MURSKA SOBOTA, NORŠINSKA ULICA 13, 9000 MURSKA SOBOTA</v>
      </c>
      <c r="B1135" s="616"/>
      <c r="C1135" s="613"/>
      <c r="D1135" s="559"/>
      <c r="E1135" s="560"/>
      <c r="F1135" s="559"/>
      <c r="G1135" s="559"/>
      <c r="H1135" s="559"/>
      <c r="I1135" s="559"/>
      <c r="J1135" s="559"/>
      <c r="K1135" s="561">
        <f t="shared" si="72"/>
        <v>0</v>
      </c>
      <c r="L1135" s="559"/>
      <c r="M1135" s="559"/>
      <c r="N1135" s="561">
        <f t="shared" si="73"/>
        <v>0</v>
      </c>
      <c r="O1135" s="561">
        <f t="shared" si="74"/>
        <v>0</v>
      </c>
      <c r="P1135" s="559"/>
      <c r="Q1135" s="562">
        <f t="shared" si="75"/>
        <v>0</v>
      </c>
    </row>
    <row r="1136" spans="1:17" s="563" customFormat="1" ht="20.25" customHeight="1" x14ac:dyDescent="0.2">
      <c r="A1136" s="619" t="str">
        <f>'FN_priloga 1'!$B$1</f>
        <v>EKONOMSKA ŠOLA MURSKA SOBOTA, NORŠINSKA ULICA 13, 9000 MURSKA SOBOTA</v>
      </c>
      <c r="B1136" s="616"/>
      <c r="C1136" s="613"/>
      <c r="D1136" s="559"/>
      <c r="E1136" s="560"/>
      <c r="F1136" s="559"/>
      <c r="G1136" s="559"/>
      <c r="H1136" s="559"/>
      <c r="I1136" s="559"/>
      <c r="J1136" s="559"/>
      <c r="K1136" s="561">
        <f t="shared" si="72"/>
        <v>0</v>
      </c>
      <c r="L1136" s="559"/>
      <c r="M1136" s="559"/>
      <c r="N1136" s="561">
        <f t="shared" si="73"/>
        <v>0</v>
      </c>
      <c r="O1136" s="561">
        <f t="shared" si="74"/>
        <v>0</v>
      </c>
      <c r="P1136" s="559"/>
      <c r="Q1136" s="562">
        <f t="shared" si="75"/>
        <v>0</v>
      </c>
    </row>
    <row r="1137" spans="1:17" s="563" customFormat="1" ht="20.25" customHeight="1" x14ac:dyDescent="0.2">
      <c r="A1137" s="619" t="str">
        <f>'FN_priloga 1'!$B$1</f>
        <v>EKONOMSKA ŠOLA MURSKA SOBOTA, NORŠINSKA ULICA 13, 9000 MURSKA SOBOTA</v>
      </c>
      <c r="B1137" s="616"/>
      <c r="C1137" s="613"/>
      <c r="D1137" s="559"/>
      <c r="E1137" s="560"/>
      <c r="F1137" s="559"/>
      <c r="G1137" s="559"/>
      <c r="H1137" s="559"/>
      <c r="I1137" s="559"/>
      <c r="J1137" s="559"/>
      <c r="K1137" s="561">
        <f t="shared" si="72"/>
        <v>0</v>
      </c>
      <c r="L1137" s="559"/>
      <c r="M1137" s="559"/>
      <c r="N1137" s="561">
        <f t="shared" si="73"/>
        <v>0</v>
      </c>
      <c r="O1137" s="561">
        <f t="shared" si="74"/>
        <v>0</v>
      </c>
      <c r="P1137" s="559"/>
      <c r="Q1137" s="562">
        <f t="shared" si="75"/>
        <v>0</v>
      </c>
    </row>
    <row r="1138" spans="1:17" s="563" customFormat="1" ht="20.25" customHeight="1" x14ac:dyDescent="0.2">
      <c r="A1138" s="619" t="str">
        <f>'FN_priloga 1'!$B$1</f>
        <v>EKONOMSKA ŠOLA MURSKA SOBOTA, NORŠINSKA ULICA 13, 9000 MURSKA SOBOTA</v>
      </c>
      <c r="B1138" s="616"/>
      <c r="C1138" s="613"/>
      <c r="D1138" s="559"/>
      <c r="E1138" s="560"/>
      <c r="F1138" s="559"/>
      <c r="G1138" s="559"/>
      <c r="H1138" s="559"/>
      <c r="I1138" s="559"/>
      <c r="J1138" s="559"/>
      <c r="K1138" s="561">
        <f t="shared" si="72"/>
        <v>0</v>
      </c>
      <c r="L1138" s="559"/>
      <c r="M1138" s="559"/>
      <c r="N1138" s="561">
        <f t="shared" si="73"/>
        <v>0</v>
      </c>
      <c r="O1138" s="561">
        <f t="shared" si="74"/>
        <v>0</v>
      </c>
      <c r="P1138" s="559"/>
      <c r="Q1138" s="562">
        <f t="shared" si="75"/>
        <v>0</v>
      </c>
    </row>
    <row r="1139" spans="1:17" s="563" customFormat="1" ht="20.25" customHeight="1" x14ac:dyDescent="0.2">
      <c r="A1139" s="619" t="str">
        <f>'FN_priloga 1'!$B$1</f>
        <v>EKONOMSKA ŠOLA MURSKA SOBOTA, NORŠINSKA ULICA 13, 9000 MURSKA SOBOTA</v>
      </c>
      <c r="B1139" s="616"/>
      <c r="C1139" s="613"/>
      <c r="D1139" s="559"/>
      <c r="E1139" s="560"/>
      <c r="F1139" s="559"/>
      <c r="G1139" s="559"/>
      <c r="H1139" s="559"/>
      <c r="I1139" s="559"/>
      <c r="J1139" s="559"/>
      <c r="K1139" s="561">
        <f t="shared" si="72"/>
        <v>0</v>
      </c>
      <c r="L1139" s="559"/>
      <c r="M1139" s="559"/>
      <c r="N1139" s="561">
        <f t="shared" si="73"/>
        <v>0</v>
      </c>
      <c r="O1139" s="561">
        <f t="shared" si="74"/>
        <v>0</v>
      </c>
      <c r="P1139" s="559"/>
      <c r="Q1139" s="562">
        <f t="shared" si="75"/>
        <v>0</v>
      </c>
    </row>
    <row r="1140" spans="1:17" s="563" customFormat="1" ht="20.25" customHeight="1" x14ac:dyDescent="0.2">
      <c r="A1140" s="619" t="str">
        <f>'FN_priloga 1'!$B$1</f>
        <v>EKONOMSKA ŠOLA MURSKA SOBOTA, NORŠINSKA ULICA 13, 9000 MURSKA SOBOTA</v>
      </c>
      <c r="B1140" s="616"/>
      <c r="C1140" s="613"/>
      <c r="D1140" s="559"/>
      <c r="E1140" s="560"/>
      <c r="F1140" s="559"/>
      <c r="G1140" s="559"/>
      <c r="H1140" s="559"/>
      <c r="I1140" s="559"/>
      <c r="J1140" s="559"/>
      <c r="K1140" s="561">
        <f t="shared" si="72"/>
        <v>0</v>
      </c>
      <c r="L1140" s="559"/>
      <c r="M1140" s="559"/>
      <c r="N1140" s="561">
        <f t="shared" si="73"/>
        <v>0</v>
      </c>
      <c r="O1140" s="561">
        <f t="shared" si="74"/>
        <v>0</v>
      </c>
      <c r="P1140" s="559"/>
      <c r="Q1140" s="562">
        <f t="shared" si="75"/>
        <v>0</v>
      </c>
    </row>
    <row r="1141" spans="1:17" s="563" customFormat="1" ht="20.25" customHeight="1" x14ac:dyDescent="0.2">
      <c r="A1141" s="619" t="str">
        <f>'FN_priloga 1'!$B$1</f>
        <v>EKONOMSKA ŠOLA MURSKA SOBOTA, NORŠINSKA ULICA 13, 9000 MURSKA SOBOTA</v>
      </c>
      <c r="B1141" s="616"/>
      <c r="C1141" s="613"/>
      <c r="D1141" s="559"/>
      <c r="E1141" s="560"/>
      <c r="F1141" s="559"/>
      <c r="G1141" s="559"/>
      <c r="H1141" s="559"/>
      <c r="I1141" s="559"/>
      <c r="J1141" s="559"/>
      <c r="K1141" s="561">
        <f t="shared" si="72"/>
        <v>0</v>
      </c>
      <c r="L1141" s="559"/>
      <c r="M1141" s="559"/>
      <c r="N1141" s="561">
        <f t="shared" si="73"/>
        <v>0</v>
      </c>
      <c r="O1141" s="561">
        <f t="shared" si="74"/>
        <v>0</v>
      </c>
      <c r="P1141" s="559"/>
      <c r="Q1141" s="562">
        <f t="shared" si="75"/>
        <v>0</v>
      </c>
    </row>
    <row r="1142" spans="1:17" s="563" customFormat="1" ht="20.25" customHeight="1" x14ac:dyDescent="0.2">
      <c r="A1142" s="619" t="str">
        <f>'FN_priloga 1'!$B$1</f>
        <v>EKONOMSKA ŠOLA MURSKA SOBOTA, NORŠINSKA ULICA 13, 9000 MURSKA SOBOTA</v>
      </c>
      <c r="B1142" s="616"/>
      <c r="C1142" s="613"/>
      <c r="D1142" s="559"/>
      <c r="E1142" s="560"/>
      <c r="F1142" s="559"/>
      <c r="G1142" s="559"/>
      <c r="H1142" s="559"/>
      <c r="I1142" s="559"/>
      <c r="J1142" s="559"/>
      <c r="K1142" s="561">
        <f t="shared" si="72"/>
        <v>0</v>
      </c>
      <c r="L1142" s="559"/>
      <c r="M1142" s="559"/>
      <c r="N1142" s="561">
        <f t="shared" si="73"/>
        <v>0</v>
      </c>
      <c r="O1142" s="561">
        <f t="shared" si="74"/>
        <v>0</v>
      </c>
      <c r="P1142" s="559"/>
      <c r="Q1142" s="562">
        <f t="shared" si="75"/>
        <v>0</v>
      </c>
    </row>
    <row r="1143" spans="1:17" s="563" customFormat="1" ht="20.25" customHeight="1" x14ac:dyDescent="0.2">
      <c r="A1143" s="619" t="str">
        <f>'FN_priloga 1'!$B$1</f>
        <v>EKONOMSKA ŠOLA MURSKA SOBOTA, NORŠINSKA ULICA 13, 9000 MURSKA SOBOTA</v>
      </c>
      <c r="B1143" s="616"/>
      <c r="C1143" s="613"/>
      <c r="D1143" s="559"/>
      <c r="E1143" s="560"/>
      <c r="F1143" s="559"/>
      <c r="G1143" s="559"/>
      <c r="H1143" s="559"/>
      <c r="I1143" s="559"/>
      <c r="J1143" s="559"/>
      <c r="K1143" s="561">
        <f t="shared" si="72"/>
        <v>0</v>
      </c>
      <c r="L1143" s="559"/>
      <c r="M1143" s="559"/>
      <c r="N1143" s="561">
        <f t="shared" si="73"/>
        <v>0</v>
      </c>
      <c r="O1143" s="561">
        <f t="shared" si="74"/>
        <v>0</v>
      </c>
      <c r="P1143" s="559"/>
      <c r="Q1143" s="562">
        <f t="shared" si="75"/>
        <v>0</v>
      </c>
    </row>
    <row r="1144" spans="1:17" s="563" customFormat="1" ht="20.25" customHeight="1" x14ac:dyDescent="0.2">
      <c r="A1144" s="619" t="str">
        <f>'FN_priloga 1'!$B$1</f>
        <v>EKONOMSKA ŠOLA MURSKA SOBOTA, NORŠINSKA ULICA 13, 9000 MURSKA SOBOTA</v>
      </c>
      <c r="B1144" s="616"/>
      <c r="C1144" s="613"/>
      <c r="D1144" s="559"/>
      <c r="E1144" s="560"/>
      <c r="F1144" s="559"/>
      <c r="G1144" s="559"/>
      <c r="H1144" s="559"/>
      <c r="I1144" s="559"/>
      <c r="J1144" s="559"/>
      <c r="K1144" s="561">
        <f t="shared" si="72"/>
        <v>0</v>
      </c>
      <c r="L1144" s="559"/>
      <c r="M1144" s="559"/>
      <c r="N1144" s="561">
        <f t="shared" si="73"/>
        <v>0</v>
      </c>
      <c r="O1144" s="561">
        <f t="shared" si="74"/>
        <v>0</v>
      </c>
      <c r="P1144" s="559"/>
      <c r="Q1144" s="562">
        <f t="shared" si="75"/>
        <v>0</v>
      </c>
    </row>
    <row r="1145" spans="1:17" s="563" customFormat="1" ht="20.25" customHeight="1" x14ac:dyDescent="0.2">
      <c r="A1145" s="619" t="str">
        <f>'FN_priloga 1'!$B$1</f>
        <v>EKONOMSKA ŠOLA MURSKA SOBOTA, NORŠINSKA ULICA 13, 9000 MURSKA SOBOTA</v>
      </c>
      <c r="B1145" s="616"/>
      <c r="C1145" s="613"/>
      <c r="D1145" s="559"/>
      <c r="E1145" s="560"/>
      <c r="F1145" s="559"/>
      <c r="G1145" s="559"/>
      <c r="H1145" s="559"/>
      <c r="I1145" s="559"/>
      <c r="J1145" s="559"/>
      <c r="K1145" s="561">
        <f t="shared" si="72"/>
        <v>0</v>
      </c>
      <c r="L1145" s="559"/>
      <c r="M1145" s="559"/>
      <c r="N1145" s="561">
        <f t="shared" si="73"/>
        <v>0</v>
      </c>
      <c r="O1145" s="561">
        <f t="shared" si="74"/>
        <v>0</v>
      </c>
      <c r="P1145" s="559"/>
      <c r="Q1145" s="562">
        <f t="shared" si="75"/>
        <v>0</v>
      </c>
    </row>
    <row r="1146" spans="1:17" s="563" customFormat="1" ht="20.25" customHeight="1" x14ac:dyDescent="0.2">
      <c r="A1146" s="619" t="str">
        <f>'FN_priloga 1'!$B$1</f>
        <v>EKONOMSKA ŠOLA MURSKA SOBOTA, NORŠINSKA ULICA 13, 9000 MURSKA SOBOTA</v>
      </c>
      <c r="B1146" s="616"/>
      <c r="C1146" s="613"/>
      <c r="D1146" s="559"/>
      <c r="E1146" s="560"/>
      <c r="F1146" s="559"/>
      <c r="G1146" s="559"/>
      <c r="H1146" s="559"/>
      <c r="I1146" s="559"/>
      <c r="J1146" s="559"/>
      <c r="K1146" s="561">
        <f t="shared" si="72"/>
        <v>0</v>
      </c>
      <c r="L1146" s="559"/>
      <c r="M1146" s="559"/>
      <c r="N1146" s="561">
        <f t="shared" si="73"/>
        <v>0</v>
      </c>
      <c r="O1146" s="561">
        <f t="shared" si="74"/>
        <v>0</v>
      </c>
      <c r="P1146" s="559"/>
      <c r="Q1146" s="562">
        <f t="shared" si="75"/>
        <v>0</v>
      </c>
    </row>
    <row r="1147" spans="1:17" s="563" customFormat="1" ht="20.25" customHeight="1" x14ac:dyDescent="0.2">
      <c r="A1147" s="619" t="str">
        <f>'FN_priloga 1'!$B$1</f>
        <v>EKONOMSKA ŠOLA MURSKA SOBOTA, NORŠINSKA ULICA 13, 9000 MURSKA SOBOTA</v>
      </c>
      <c r="B1147" s="616"/>
      <c r="C1147" s="613"/>
      <c r="D1147" s="559"/>
      <c r="E1147" s="560"/>
      <c r="F1147" s="559"/>
      <c r="G1147" s="559"/>
      <c r="H1147" s="559"/>
      <c r="I1147" s="559"/>
      <c r="J1147" s="559"/>
      <c r="K1147" s="561">
        <f t="shared" si="72"/>
        <v>0</v>
      </c>
      <c r="L1147" s="559"/>
      <c r="M1147" s="559"/>
      <c r="N1147" s="561">
        <f t="shared" si="73"/>
        <v>0</v>
      </c>
      <c r="O1147" s="561">
        <f t="shared" si="74"/>
        <v>0</v>
      </c>
      <c r="P1147" s="559"/>
      <c r="Q1147" s="562">
        <f t="shared" si="75"/>
        <v>0</v>
      </c>
    </row>
    <row r="1148" spans="1:17" s="563" customFormat="1" ht="20.25" customHeight="1" x14ac:dyDescent="0.2">
      <c r="A1148" s="619" t="str">
        <f>'FN_priloga 1'!$B$1</f>
        <v>EKONOMSKA ŠOLA MURSKA SOBOTA, NORŠINSKA ULICA 13, 9000 MURSKA SOBOTA</v>
      </c>
      <c r="B1148" s="616"/>
      <c r="C1148" s="613"/>
      <c r="D1148" s="559"/>
      <c r="E1148" s="560"/>
      <c r="F1148" s="559"/>
      <c r="G1148" s="559"/>
      <c r="H1148" s="559"/>
      <c r="I1148" s="559"/>
      <c r="J1148" s="559"/>
      <c r="K1148" s="561">
        <f t="shared" si="72"/>
        <v>0</v>
      </c>
      <c r="L1148" s="559"/>
      <c r="M1148" s="559"/>
      <c r="N1148" s="561">
        <f t="shared" si="73"/>
        <v>0</v>
      </c>
      <c r="O1148" s="561">
        <f t="shared" si="74"/>
        <v>0</v>
      </c>
      <c r="P1148" s="559"/>
      <c r="Q1148" s="562">
        <f t="shared" si="75"/>
        <v>0</v>
      </c>
    </row>
    <row r="1149" spans="1:17" s="563" customFormat="1" ht="20.25" customHeight="1" x14ac:dyDescent="0.2">
      <c r="A1149" s="619" t="str">
        <f>'FN_priloga 1'!$B$1</f>
        <v>EKONOMSKA ŠOLA MURSKA SOBOTA, NORŠINSKA ULICA 13, 9000 MURSKA SOBOTA</v>
      </c>
      <c r="B1149" s="616"/>
      <c r="C1149" s="613"/>
      <c r="D1149" s="559"/>
      <c r="E1149" s="560"/>
      <c r="F1149" s="559"/>
      <c r="G1149" s="559"/>
      <c r="H1149" s="559"/>
      <c r="I1149" s="559"/>
      <c r="J1149" s="559"/>
      <c r="K1149" s="561">
        <f t="shared" si="72"/>
        <v>0</v>
      </c>
      <c r="L1149" s="559"/>
      <c r="M1149" s="559"/>
      <c r="N1149" s="561">
        <f t="shared" si="73"/>
        <v>0</v>
      </c>
      <c r="O1149" s="561">
        <f t="shared" si="74"/>
        <v>0</v>
      </c>
      <c r="P1149" s="559"/>
      <c r="Q1149" s="562">
        <f t="shared" si="75"/>
        <v>0</v>
      </c>
    </row>
    <row r="1150" spans="1:17" s="563" customFormat="1" ht="20.25" customHeight="1" x14ac:dyDescent="0.2">
      <c r="A1150" s="619" t="str">
        <f>'FN_priloga 1'!$B$1</f>
        <v>EKONOMSKA ŠOLA MURSKA SOBOTA, NORŠINSKA ULICA 13, 9000 MURSKA SOBOTA</v>
      </c>
      <c r="B1150" s="616"/>
      <c r="C1150" s="613"/>
      <c r="D1150" s="559"/>
      <c r="E1150" s="560"/>
      <c r="F1150" s="559"/>
      <c r="G1150" s="559"/>
      <c r="H1150" s="559"/>
      <c r="I1150" s="559"/>
      <c r="J1150" s="559"/>
      <c r="K1150" s="561">
        <f t="shared" si="72"/>
        <v>0</v>
      </c>
      <c r="L1150" s="559"/>
      <c r="M1150" s="559"/>
      <c r="N1150" s="561">
        <f t="shared" si="73"/>
        <v>0</v>
      </c>
      <c r="O1150" s="561">
        <f t="shared" si="74"/>
        <v>0</v>
      </c>
      <c r="P1150" s="559"/>
      <c r="Q1150" s="562">
        <f t="shared" si="75"/>
        <v>0</v>
      </c>
    </row>
    <row r="1151" spans="1:17" s="563" customFormat="1" ht="20.25" customHeight="1" x14ac:dyDescent="0.2">
      <c r="A1151" s="619" t="str">
        <f>'FN_priloga 1'!$B$1</f>
        <v>EKONOMSKA ŠOLA MURSKA SOBOTA, NORŠINSKA ULICA 13, 9000 MURSKA SOBOTA</v>
      </c>
      <c r="B1151" s="616"/>
      <c r="C1151" s="613"/>
      <c r="D1151" s="559"/>
      <c r="E1151" s="560"/>
      <c r="F1151" s="559"/>
      <c r="G1151" s="559"/>
      <c r="H1151" s="559"/>
      <c r="I1151" s="559"/>
      <c r="J1151" s="559"/>
      <c r="K1151" s="561">
        <f t="shared" si="72"/>
        <v>0</v>
      </c>
      <c r="L1151" s="559"/>
      <c r="M1151" s="559"/>
      <c r="N1151" s="561">
        <f t="shared" si="73"/>
        <v>0</v>
      </c>
      <c r="O1151" s="561">
        <f t="shared" si="74"/>
        <v>0</v>
      </c>
      <c r="P1151" s="559"/>
      <c r="Q1151" s="562">
        <f t="shared" si="75"/>
        <v>0</v>
      </c>
    </row>
    <row r="1152" spans="1:17" s="563" customFormat="1" ht="20.25" customHeight="1" x14ac:dyDescent="0.2">
      <c r="A1152" s="619" t="str">
        <f>'FN_priloga 1'!$B$1</f>
        <v>EKONOMSKA ŠOLA MURSKA SOBOTA, NORŠINSKA ULICA 13, 9000 MURSKA SOBOTA</v>
      </c>
      <c r="B1152" s="616"/>
      <c r="C1152" s="613"/>
      <c r="D1152" s="559"/>
      <c r="E1152" s="560"/>
      <c r="F1152" s="559"/>
      <c r="G1152" s="559"/>
      <c r="H1152" s="559"/>
      <c r="I1152" s="559"/>
      <c r="J1152" s="559"/>
      <c r="K1152" s="561">
        <f t="shared" si="72"/>
        <v>0</v>
      </c>
      <c r="L1152" s="559"/>
      <c r="M1152" s="559"/>
      <c r="N1152" s="561">
        <f t="shared" si="73"/>
        <v>0</v>
      </c>
      <c r="O1152" s="561">
        <f t="shared" si="74"/>
        <v>0</v>
      </c>
      <c r="P1152" s="559"/>
      <c r="Q1152" s="562">
        <f t="shared" si="75"/>
        <v>0</v>
      </c>
    </row>
    <row r="1153" spans="1:17" s="563" customFormat="1" ht="20.25" customHeight="1" x14ac:dyDescent="0.2">
      <c r="A1153" s="619" t="str">
        <f>'FN_priloga 1'!$B$1</f>
        <v>EKONOMSKA ŠOLA MURSKA SOBOTA, NORŠINSKA ULICA 13, 9000 MURSKA SOBOTA</v>
      </c>
      <c r="B1153" s="616"/>
      <c r="C1153" s="613"/>
      <c r="D1153" s="559"/>
      <c r="E1153" s="560"/>
      <c r="F1153" s="559"/>
      <c r="G1153" s="559"/>
      <c r="H1153" s="559"/>
      <c r="I1153" s="559"/>
      <c r="J1153" s="559"/>
      <c r="K1153" s="561">
        <f t="shared" si="72"/>
        <v>0</v>
      </c>
      <c r="L1153" s="559"/>
      <c r="M1153" s="559"/>
      <c r="N1153" s="561">
        <f t="shared" si="73"/>
        <v>0</v>
      </c>
      <c r="O1153" s="561">
        <f t="shared" si="74"/>
        <v>0</v>
      </c>
      <c r="P1153" s="559"/>
      <c r="Q1153" s="562">
        <f t="shared" si="75"/>
        <v>0</v>
      </c>
    </row>
    <row r="1154" spans="1:17" s="563" customFormat="1" ht="20.25" customHeight="1" x14ac:dyDescent="0.2">
      <c r="A1154" s="619" t="str">
        <f>'FN_priloga 1'!$B$1</f>
        <v>EKONOMSKA ŠOLA MURSKA SOBOTA, NORŠINSKA ULICA 13, 9000 MURSKA SOBOTA</v>
      </c>
      <c r="B1154" s="616"/>
      <c r="C1154" s="613"/>
      <c r="D1154" s="559"/>
      <c r="E1154" s="560"/>
      <c r="F1154" s="559"/>
      <c r="G1154" s="559"/>
      <c r="H1154" s="559"/>
      <c r="I1154" s="559"/>
      <c r="J1154" s="559"/>
      <c r="K1154" s="561">
        <f t="shared" si="72"/>
        <v>0</v>
      </c>
      <c r="L1154" s="559"/>
      <c r="M1154" s="559"/>
      <c r="N1154" s="561">
        <f t="shared" si="73"/>
        <v>0</v>
      </c>
      <c r="O1154" s="561">
        <f t="shared" si="74"/>
        <v>0</v>
      </c>
      <c r="P1154" s="559"/>
      <c r="Q1154" s="562">
        <f t="shared" si="75"/>
        <v>0</v>
      </c>
    </row>
    <row r="1155" spans="1:17" s="563" customFormat="1" ht="20.25" customHeight="1" x14ac:dyDescent="0.2">
      <c r="A1155" s="619" t="str">
        <f>'FN_priloga 1'!$B$1</f>
        <v>EKONOMSKA ŠOLA MURSKA SOBOTA, NORŠINSKA ULICA 13, 9000 MURSKA SOBOTA</v>
      </c>
      <c r="B1155" s="616"/>
      <c r="C1155" s="613"/>
      <c r="D1155" s="559"/>
      <c r="E1155" s="560"/>
      <c r="F1155" s="559"/>
      <c r="G1155" s="559"/>
      <c r="H1155" s="559"/>
      <c r="I1155" s="559"/>
      <c r="J1155" s="559"/>
      <c r="K1155" s="561">
        <f t="shared" si="72"/>
        <v>0</v>
      </c>
      <c r="L1155" s="559"/>
      <c r="M1155" s="559"/>
      <c r="N1155" s="561">
        <f t="shared" si="73"/>
        <v>0</v>
      </c>
      <c r="O1155" s="561">
        <f t="shared" si="74"/>
        <v>0</v>
      </c>
      <c r="P1155" s="559"/>
      <c r="Q1155" s="562">
        <f t="shared" si="75"/>
        <v>0</v>
      </c>
    </row>
    <row r="1156" spans="1:17" s="563" customFormat="1" ht="20.25" customHeight="1" x14ac:dyDescent="0.2">
      <c r="A1156" s="619" t="str">
        <f>'FN_priloga 1'!$B$1</f>
        <v>EKONOMSKA ŠOLA MURSKA SOBOTA, NORŠINSKA ULICA 13, 9000 MURSKA SOBOTA</v>
      </c>
      <c r="B1156" s="616"/>
      <c r="C1156" s="613"/>
      <c r="D1156" s="559"/>
      <c r="E1156" s="560"/>
      <c r="F1156" s="559"/>
      <c r="G1156" s="559"/>
      <c r="H1156" s="559"/>
      <c r="I1156" s="559"/>
      <c r="J1156" s="559"/>
      <c r="K1156" s="561">
        <f t="shared" si="72"/>
        <v>0</v>
      </c>
      <c r="L1156" s="559"/>
      <c r="M1156" s="559"/>
      <c r="N1156" s="561">
        <f t="shared" si="73"/>
        <v>0</v>
      </c>
      <c r="O1156" s="561">
        <f t="shared" si="74"/>
        <v>0</v>
      </c>
      <c r="P1156" s="559"/>
      <c r="Q1156" s="562">
        <f t="shared" si="75"/>
        <v>0</v>
      </c>
    </row>
    <row r="1157" spans="1:17" s="563" customFormat="1" ht="20.25" customHeight="1" x14ac:dyDescent="0.2">
      <c r="A1157" s="619" t="str">
        <f>'FN_priloga 1'!$B$1</f>
        <v>EKONOMSKA ŠOLA MURSKA SOBOTA, NORŠINSKA ULICA 13, 9000 MURSKA SOBOTA</v>
      </c>
      <c r="B1157" s="616"/>
      <c r="C1157" s="613"/>
      <c r="D1157" s="559"/>
      <c r="E1157" s="560"/>
      <c r="F1157" s="559"/>
      <c r="G1157" s="559"/>
      <c r="H1157" s="559"/>
      <c r="I1157" s="559"/>
      <c r="J1157" s="559"/>
      <c r="K1157" s="561">
        <f t="shared" si="72"/>
        <v>0</v>
      </c>
      <c r="L1157" s="559"/>
      <c r="M1157" s="559"/>
      <c r="N1157" s="561">
        <f t="shared" si="73"/>
        <v>0</v>
      </c>
      <c r="O1157" s="561">
        <f t="shared" si="74"/>
        <v>0</v>
      </c>
      <c r="P1157" s="559"/>
      <c r="Q1157" s="562">
        <f t="shared" si="75"/>
        <v>0</v>
      </c>
    </row>
    <row r="1158" spans="1:17" s="563" customFormat="1" ht="20.25" customHeight="1" x14ac:dyDescent="0.2">
      <c r="A1158" s="619" t="str">
        <f>'FN_priloga 1'!$B$1</f>
        <v>EKONOMSKA ŠOLA MURSKA SOBOTA, NORŠINSKA ULICA 13, 9000 MURSKA SOBOTA</v>
      </c>
      <c r="B1158" s="616"/>
      <c r="C1158" s="613"/>
      <c r="D1158" s="559"/>
      <c r="E1158" s="560"/>
      <c r="F1158" s="559"/>
      <c r="G1158" s="559"/>
      <c r="H1158" s="559"/>
      <c r="I1158" s="559"/>
      <c r="J1158" s="559"/>
      <c r="K1158" s="561">
        <f t="shared" si="72"/>
        <v>0</v>
      </c>
      <c r="L1158" s="559"/>
      <c r="M1158" s="559"/>
      <c r="N1158" s="561">
        <f t="shared" si="73"/>
        <v>0</v>
      </c>
      <c r="O1158" s="561">
        <f t="shared" si="74"/>
        <v>0</v>
      </c>
      <c r="P1158" s="559"/>
      <c r="Q1158" s="562">
        <f t="shared" si="75"/>
        <v>0</v>
      </c>
    </row>
    <row r="1159" spans="1:17" s="563" customFormat="1" ht="20.25" customHeight="1" x14ac:dyDescent="0.2">
      <c r="A1159" s="619" t="str">
        <f>'FN_priloga 1'!$B$1</f>
        <v>EKONOMSKA ŠOLA MURSKA SOBOTA, NORŠINSKA ULICA 13, 9000 MURSKA SOBOTA</v>
      </c>
      <c r="B1159" s="616"/>
      <c r="C1159" s="613"/>
      <c r="D1159" s="559"/>
      <c r="E1159" s="560"/>
      <c r="F1159" s="559"/>
      <c r="G1159" s="559"/>
      <c r="H1159" s="559"/>
      <c r="I1159" s="559"/>
      <c r="J1159" s="559"/>
      <c r="K1159" s="561">
        <f t="shared" si="72"/>
        <v>0</v>
      </c>
      <c r="L1159" s="559"/>
      <c r="M1159" s="559"/>
      <c r="N1159" s="561">
        <f t="shared" si="73"/>
        <v>0</v>
      </c>
      <c r="O1159" s="561">
        <f t="shared" si="74"/>
        <v>0</v>
      </c>
      <c r="P1159" s="559"/>
      <c r="Q1159" s="562">
        <f t="shared" si="75"/>
        <v>0</v>
      </c>
    </row>
    <row r="1160" spans="1:17" s="563" customFormat="1" ht="20.25" customHeight="1" x14ac:dyDescent="0.2">
      <c r="A1160" s="619" t="str">
        <f>'FN_priloga 1'!$B$1</f>
        <v>EKONOMSKA ŠOLA MURSKA SOBOTA, NORŠINSKA ULICA 13, 9000 MURSKA SOBOTA</v>
      </c>
      <c r="B1160" s="616"/>
      <c r="C1160" s="613"/>
      <c r="D1160" s="559"/>
      <c r="E1160" s="560"/>
      <c r="F1160" s="559"/>
      <c r="G1160" s="559"/>
      <c r="H1160" s="559"/>
      <c r="I1160" s="559"/>
      <c r="J1160" s="559"/>
      <c r="K1160" s="561">
        <f t="shared" si="72"/>
        <v>0</v>
      </c>
      <c r="L1160" s="559"/>
      <c r="M1160" s="559"/>
      <c r="N1160" s="561">
        <f t="shared" si="73"/>
        <v>0</v>
      </c>
      <c r="O1160" s="561">
        <f t="shared" si="74"/>
        <v>0</v>
      </c>
      <c r="P1160" s="559"/>
      <c r="Q1160" s="562">
        <f t="shared" si="75"/>
        <v>0</v>
      </c>
    </row>
    <row r="1161" spans="1:17" s="563" customFormat="1" ht="20.25" customHeight="1" x14ac:dyDescent="0.2">
      <c r="A1161" s="619" t="str">
        <f>'FN_priloga 1'!$B$1</f>
        <v>EKONOMSKA ŠOLA MURSKA SOBOTA, NORŠINSKA ULICA 13, 9000 MURSKA SOBOTA</v>
      </c>
      <c r="B1161" s="616"/>
      <c r="C1161" s="613"/>
      <c r="D1161" s="559"/>
      <c r="E1161" s="560"/>
      <c r="F1161" s="559"/>
      <c r="G1161" s="559"/>
      <c r="H1161" s="559"/>
      <c r="I1161" s="559"/>
      <c r="J1161" s="559"/>
      <c r="K1161" s="561">
        <f t="shared" si="72"/>
        <v>0</v>
      </c>
      <c r="L1161" s="559"/>
      <c r="M1161" s="559"/>
      <c r="N1161" s="561">
        <f t="shared" si="73"/>
        <v>0</v>
      </c>
      <c r="O1161" s="561">
        <f t="shared" si="74"/>
        <v>0</v>
      </c>
      <c r="P1161" s="559"/>
      <c r="Q1161" s="562">
        <f t="shared" si="75"/>
        <v>0</v>
      </c>
    </row>
    <row r="1162" spans="1:17" s="563" customFormat="1" ht="20.25" customHeight="1" x14ac:dyDescent="0.2">
      <c r="A1162" s="619" t="str">
        <f>'FN_priloga 1'!$B$1</f>
        <v>EKONOMSKA ŠOLA MURSKA SOBOTA, NORŠINSKA ULICA 13, 9000 MURSKA SOBOTA</v>
      </c>
      <c r="B1162" s="616"/>
      <c r="C1162" s="613"/>
      <c r="D1162" s="559"/>
      <c r="E1162" s="560"/>
      <c r="F1162" s="559"/>
      <c r="G1162" s="559"/>
      <c r="H1162" s="559"/>
      <c r="I1162" s="559"/>
      <c r="J1162" s="559"/>
      <c r="K1162" s="561">
        <f t="shared" ref="K1162:K1225" si="76">SUM(H1162:J1162)</f>
        <v>0</v>
      </c>
      <c r="L1162" s="559"/>
      <c r="M1162" s="559"/>
      <c r="N1162" s="561">
        <f t="shared" ref="N1162:N1225" si="77">SUM(L1162:M1162)</f>
        <v>0</v>
      </c>
      <c r="O1162" s="561">
        <f t="shared" ref="O1162:O1225" si="78">G1162+K1162+N1162</f>
        <v>0</v>
      </c>
      <c r="P1162" s="559"/>
      <c r="Q1162" s="562">
        <f t="shared" ref="Q1162:Q1225" si="79">O1162+P1162</f>
        <v>0</v>
      </c>
    </row>
    <row r="1163" spans="1:17" s="563" customFormat="1" ht="20.25" customHeight="1" x14ac:dyDescent="0.2">
      <c r="A1163" s="619" t="str">
        <f>'FN_priloga 1'!$B$1</f>
        <v>EKONOMSKA ŠOLA MURSKA SOBOTA, NORŠINSKA ULICA 13, 9000 MURSKA SOBOTA</v>
      </c>
      <c r="B1163" s="616"/>
      <c r="C1163" s="613"/>
      <c r="D1163" s="559"/>
      <c r="E1163" s="560"/>
      <c r="F1163" s="559"/>
      <c r="G1163" s="559"/>
      <c r="H1163" s="559"/>
      <c r="I1163" s="559"/>
      <c r="J1163" s="559"/>
      <c r="K1163" s="561">
        <f t="shared" si="76"/>
        <v>0</v>
      </c>
      <c r="L1163" s="559"/>
      <c r="M1163" s="559"/>
      <c r="N1163" s="561">
        <f t="shared" si="77"/>
        <v>0</v>
      </c>
      <c r="O1163" s="561">
        <f t="shared" si="78"/>
        <v>0</v>
      </c>
      <c r="P1163" s="559"/>
      <c r="Q1163" s="562">
        <f t="shared" si="79"/>
        <v>0</v>
      </c>
    </row>
    <row r="1164" spans="1:17" s="563" customFormat="1" ht="20.25" customHeight="1" x14ac:dyDescent="0.2">
      <c r="A1164" s="619" t="str">
        <f>'FN_priloga 1'!$B$1</f>
        <v>EKONOMSKA ŠOLA MURSKA SOBOTA, NORŠINSKA ULICA 13, 9000 MURSKA SOBOTA</v>
      </c>
      <c r="B1164" s="616"/>
      <c r="C1164" s="613"/>
      <c r="D1164" s="559"/>
      <c r="E1164" s="560"/>
      <c r="F1164" s="559"/>
      <c r="G1164" s="559"/>
      <c r="H1164" s="559"/>
      <c r="I1164" s="559"/>
      <c r="J1164" s="559"/>
      <c r="K1164" s="561">
        <f t="shared" si="76"/>
        <v>0</v>
      </c>
      <c r="L1164" s="559"/>
      <c r="M1164" s="559"/>
      <c r="N1164" s="561">
        <f t="shared" si="77"/>
        <v>0</v>
      </c>
      <c r="O1164" s="561">
        <f t="shared" si="78"/>
        <v>0</v>
      </c>
      <c r="P1164" s="559"/>
      <c r="Q1164" s="562">
        <f t="shared" si="79"/>
        <v>0</v>
      </c>
    </row>
    <row r="1165" spans="1:17" s="563" customFormat="1" ht="20.25" customHeight="1" x14ac:dyDescent="0.2">
      <c r="A1165" s="619" t="str">
        <f>'FN_priloga 1'!$B$1</f>
        <v>EKONOMSKA ŠOLA MURSKA SOBOTA, NORŠINSKA ULICA 13, 9000 MURSKA SOBOTA</v>
      </c>
      <c r="B1165" s="616"/>
      <c r="C1165" s="613"/>
      <c r="D1165" s="559"/>
      <c r="E1165" s="560"/>
      <c r="F1165" s="559"/>
      <c r="G1165" s="559"/>
      <c r="H1165" s="559"/>
      <c r="I1165" s="559"/>
      <c r="J1165" s="559"/>
      <c r="K1165" s="561">
        <f t="shared" si="76"/>
        <v>0</v>
      </c>
      <c r="L1165" s="559"/>
      <c r="M1165" s="559"/>
      <c r="N1165" s="561">
        <f t="shared" si="77"/>
        <v>0</v>
      </c>
      <c r="O1165" s="561">
        <f t="shared" si="78"/>
        <v>0</v>
      </c>
      <c r="P1165" s="559"/>
      <c r="Q1165" s="562">
        <f t="shared" si="79"/>
        <v>0</v>
      </c>
    </row>
    <row r="1166" spans="1:17" s="563" customFormat="1" ht="20.25" customHeight="1" x14ac:dyDescent="0.2">
      <c r="A1166" s="619" t="str">
        <f>'FN_priloga 1'!$B$1</f>
        <v>EKONOMSKA ŠOLA MURSKA SOBOTA, NORŠINSKA ULICA 13, 9000 MURSKA SOBOTA</v>
      </c>
      <c r="B1166" s="616"/>
      <c r="C1166" s="613"/>
      <c r="D1166" s="559"/>
      <c r="E1166" s="560"/>
      <c r="F1166" s="559"/>
      <c r="G1166" s="559"/>
      <c r="H1166" s="559"/>
      <c r="I1166" s="559"/>
      <c r="J1166" s="559"/>
      <c r="K1166" s="561">
        <f t="shared" si="76"/>
        <v>0</v>
      </c>
      <c r="L1166" s="559"/>
      <c r="M1166" s="559"/>
      <c r="N1166" s="561">
        <f t="shared" si="77"/>
        <v>0</v>
      </c>
      <c r="O1166" s="561">
        <f t="shared" si="78"/>
        <v>0</v>
      </c>
      <c r="P1166" s="559"/>
      <c r="Q1166" s="562">
        <f t="shared" si="79"/>
        <v>0</v>
      </c>
    </row>
    <row r="1167" spans="1:17" s="563" customFormat="1" ht="20.25" customHeight="1" x14ac:dyDescent="0.2">
      <c r="A1167" s="619" t="str">
        <f>'FN_priloga 1'!$B$1</f>
        <v>EKONOMSKA ŠOLA MURSKA SOBOTA, NORŠINSKA ULICA 13, 9000 MURSKA SOBOTA</v>
      </c>
      <c r="B1167" s="616"/>
      <c r="C1167" s="613"/>
      <c r="D1167" s="559"/>
      <c r="E1167" s="560"/>
      <c r="F1167" s="559"/>
      <c r="G1167" s="559"/>
      <c r="H1167" s="559"/>
      <c r="I1167" s="559"/>
      <c r="J1167" s="559"/>
      <c r="K1167" s="561">
        <f t="shared" si="76"/>
        <v>0</v>
      </c>
      <c r="L1167" s="559"/>
      <c r="M1167" s="559"/>
      <c r="N1167" s="561">
        <f t="shared" si="77"/>
        <v>0</v>
      </c>
      <c r="O1167" s="561">
        <f t="shared" si="78"/>
        <v>0</v>
      </c>
      <c r="P1167" s="559"/>
      <c r="Q1167" s="562">
        <f t="shared" si="79"/>
        <v>0</v>
      </c>
    </row>
    <row r="1168" spans="1:17" s="563" customFormat="1" ht="20.25" customHeight="1" x14ac:dyDescent="0.2">
      <c r="A1168" s="619" t="str">
        <f>'FN_priloga 1'!$B$1</f>
        <v>EKONOMSKA ŠOLA MURSKA SOBOTA, NORŠINSKA ULICA 13, 9000 MURSKA SOBOTA</v>
      </c>
      <c r="B1168" s="616"/>
      <c r="C1168" s="613"/>
      <c r="D1168" s="559"/>
      <c r="E1168" s="560"/>
      <c r="F1168" s="559"/>
      <c r="G1168" s="559"/>
      <c r="H1168" s="559"/>
      <c r="I1168" s="559"/>
      <c r="J1168" s="559"/>
      <c r="K1168" s="561">
        <f t="shared" si="76"/>
        <v>0</v>
      </c>
      <c r="L1168" s="559"/>
      <c r="M1168" s="559"/>
      <c r="N1168" s="561">
        <f t="shared" si="77"/>
        <v>0</v>
      </c>
      <c r="O1168" s="561">
        <f t="shared" si="78"/>
        <v>0</v>
      </c>
      <c r="P1168" s="559"/>
      <c r="Q1168" s="562">
        <f t="shared" si="79"/>
        <v>0</v>
      </c>
    </row>
    <row r="1169" spans="1:17" s="563" customFormat="1" ht="20.25" customHeight="1" x14ac:dyDescent="0.2">
      <c r="A1169" s="619" t="str">
        <f>'FN_priloga 1'!$B$1</f>
        <v>EKONOMSKA ŠOLA MURSKA SOBOTA, NORŠINSKA ULICA 13, 9000 MURSKA SOBOTA</v>
      </c>
      <c r="B1169" s="616"/>
      <c r="C1169" s="613"/>
      <c r="D1169" s="559"/>
      <c r="E1169" s="560"/>
      <c r="F1169" s="559"/>
      <c r="G1169" s="559"/>
      <c r="H1169" s="559"/>
      <c r="I1169" s="559"/>
      <c r="J1169" s="559"/>
      <c r="K1169" s="561">
        <f t="shared" si="76"/>
        <v>0</v>
      </c>
      <c r="L1169" s="559"/>
      <c r="M1169" s="559"/>
      <c r="N1169" s="561">
        <f t="shared" si="77"/>
        <v>0</v>
      </c>
      <c r="O1169" s="561">
        <f t="shared" si="78"/>
        <v>0</v>
      </c>
      <c r="P1169" s="559"/>
      <c r="Q1169" s="562">
        <f t="shared" si="79"/>
        <v>0</v>
      </c>
    </row>
    <row r="1170" spans="1:17" s="563" customFormat="1" ht="20.25" customHeight="1" x14ac:dyDescent="0.2">
      <c r="A1170" s="619" t="str">
        <f>'FN_priloga 1'!$B$1</f>
        <v>EKONOMSKA ŠOLA MURSKA SOBOTA, NORŠINSKA ULICA 13, 9000 MURSKA SOBOTA</v>
      </c>
      <c r="B1170" s="616"/>
      <c r="C1170" s="613"/>
      <c r="D1170" s="559"/>
      <c r="E1170" s="560"/>
      <c r="F1170" s="559"/>
      <c r="G1170" s="559"/>
      <c r="H1170" s="559"/>
      <c r="I1170" s="559"/>
      <c r="J1170" s="559"/>
      <c r="K1170" s="561">
        <f t="shared" si="76"/>
        <v>0</v>
      </c>
      <c r="L1170" s="559"/>
      <c r="M1170" s="559"/>
      <c r="N1170" s="561">
        <f t="shared" si="77"/>
        <v>0</v>
      </c>
      <c r="O1170" s="561">
        <f t="shared" si="78"/>
        <v>0</v>
      </c>
      <c r="P1170" s="559"/>
      <c r="Q1170" s="562">
        <f t="shared" si="79"/>
        <v>0</v>
      </c>
    </row>
    <row r="1171" spans="1:17" s="563" customFormat="1" ht="20.25" customHeight="1" x14ac:dyDescent="0.2">
      <c r="A1171" s="619" t="str">
        <f>'FN_priloga 1'!$B$1</f>
        <v>EKONOMSKA ŠOLA MURSKA SOBOTA, NORŠINSKA ULICA 13, 9000 MURSKA SOBOTA</v>
      </c>
      <c r="B1171" s="616"/>
      <c r="C1171" s="613"/>
      <c r="D1171" s="559"/>
      <c r="E1171" s="560"/>
      <c r="F1171" s="559"/>
      <c r="G1171" s="559"/>
      <c r="H1171" s="559"/>
      <c r="I1171" s="559"/>
      <c r="J1171" s="559"/>
      <c r="K1171" s="561">
        <f t="shared" si="76"/>
        <v>0</v>
      </c>
      <c r="L1171" s="559"/>
      <c r="M1171" s="559"/>
      <c r="N1171" s="561">
        <f t="shared" si="77"/>
        <v>0</v>
      </c>
      <c r="O1171" s="561">
        <f t="shared" si="78"/>
        <v>0</v>
      </c>
      <c r="P1171" s="559"/>
      <c r="Q1171" s="562">
        <f t="shared" si="79"/>
        <v>0</v>
      </c>
    </row>
    <row r="1172" spans="1:17" s="563" customFormat="1" ht="20.25" customHeight="1" x14ac:dyDescent="0.2">
      <c r="A1172" s="619" t="str">
        <f>'FN_priloga 1'!$B$1</f>
        <v>EKONOMSKA ŠOLA MURSKA SOBOTA, NORŠINSKA ULICA 13, 9000 MURSKA SOBOTA</v>
      </c>
      <c r="B1172" s="616"/>
      <c r="C1172" s="613"/>
      <c r="D1172" s="559"/>
      <c r="E1172" s="560"/>
      <c r="F1172" s="559"/>
      <c r="G1172" s="559"/>
      <c r="H1172" s="559"/>
      <c r="I1172" s="559"/>
      <c r="J1172" s="559"/>
      <c r="K1172" s="561">
        <f t="shared" si="76"/>
        <v>0</v>
      </c>
      <c r="L1172" s="559"/>
      <c r="M1172" s="559"/>
      <c r="N1172" s="561">
        <f t="shared" si="77"/>
        <v>0</v>
      </c>
      <c r="O1172" s="561">
        <f t="shared" si="78"/>
        <v>0</v>
      </c>
      <c r="P1172" s="559"/>
      <c r="Q1172" s="562">
        <f t="shared" si="79"/>
        <v>0</v>
      </c>
    </row>
    <row r="1173" spans="1:17" s="563" customFormat="1" ht="20.25" customHeight="1" x14ac:dyDescent="0.2">
      <c r="A1173" s="619" t="str">
        <f>'FN_priloga 1'!$B$1</f>
        <v>EKONOMSKA ŠOLA MURSKA SOBOTA, NORŠINSKA ULICA 13, 9000 MURSKA SOBOTA</v>
      </c>
      <c r="B1173" s="616"/>
      <c r="C1173" s="613"/>
      <c r="D1173" s="559"/>
      <c r="E1173" s="560"/>
      <c r="F1173" s="559"/>
      <c r="G1173" s="559"/>
      <c r="H1173" s="559"/>
      <c r="I1173" s="559"/>
      <c r="J1173" s="559"/>
      <c r="K1173" s="561">
        <f t="shared" si="76"/>
        <v>0</v>
      </c>
      <c r="L1173" s="559"/>
      <c r="M1173" s="559"/>
      <c r="N1173" s="561">
        <f t="shared" si="77"/>
        <v>0</v>
      </c>
      <c r="O1173" s="561">
        <f t="shared" si="78"/>
        <v>0</v>
      </c>
      <c r="P1173" s="559"/>
      <c r="Q1173" s="562">
        <f t="shared" si="79"/>
        <v>0</v>
      </c>
    </row>
    <row r="1174" spans="1:17" s="563" customFormat="1" ht="20.25" customHeight="1" x14ac:dyDescent="0.2">
      <c r="A1174" s="619" t="str">
        <f>'FN_priloga 1'!$B$1</f>
        <v>EKONOMSKA ŠOLA MURSKA SOBOTA, NORŠINSKA ULICA 13, 9000 MURSKA SOBOTA</v>
      </c>
      <c r="B1174" s="616"/>
      <c r="C1174" s="613"/>
      <c r="D1174" s="559"/>
      <c r="E1174" s="560"/>
      <c r="F1174" s="559"/>
      <c r="G1174" s="559"/>
      <c r="H1174" s="559"/>
      <c r="I1174" s="559"/>
      <c r="J1174" s="559"/>
      <c r="K1174" s="561">
        <f t="shared" si="76"/>
        <v>0</v>
      </c>
      <c r="L1174" s="559"/>
      <c r="M1174" s="559"/>
      <c r="N1174" s="561">
        <f t="shared" si="77"/>
        <v>0</v>
      </c>
      <c r="O1174" s="561">
        <f t="shared" si="78"/>
        <v>0</v>
      </c>
      <c r="P1174" s="559"/>
      <c r="Q1174" s="562">
        <f t="shared" si="79"/>
        <v>0</v>
      </c>
    </row>
    <row r="1175" spans="1:17" s="563" customFormat="1" ht="20.25" customHeight="1" x14ac:dyDescent="0.2">
      <c r="A1175" s="619" t="str">
        <f>'FN_priloga 1'!$B$1</f>
        <v>EKONOMSKA ŠOLA MURSKA SOBOTA, NORŠINSKA ULICA 13, 9000 MURSKA SOBOTA</v>
      </c>
      <c r="B1175" s="616"/>
      <c r="C1175" s="613"/>
      <c r="D1175" s="559"/>
      <c r="E1175" s="560"/>
      <c r="F1175" s="559"/>
      <c r="G1175" s="559"/>
      <c r="H1175" s="559"/>
      <c r="I1175" s="559"/>
      <c r="J1175" s="559"/>
      <c r="K1175" s="561">
        <f t="shared" si="76"/>
        <v>0</v>
      </c>
      <c r="L1175" s="559"/>
      <c r="M1175" s="559"/>
      <c r="N1175" s="561">
        <f t="shared" si="77"/>
        <v>0</v>
      </c>
      <c r="O1175" s="561">
        <f t="shared" si="78"/>
        <v>0</v>
      </c>
      <c r="P1175" s="559"/>
      <c r="Q1175" s="562">
        <f t="shared" si="79"/>
        <v>0</v>
      </c>
    </row>
    <row r="1176" spans="1:17" s="563" customFormat="1" ht="20.25" customHeight="1" x14ac:dyDescent="0.2">
      <c r="A1176" s="619" t="str">
        <f>'FN_priloga 1'!$B$1</f>
        <v>EKONOMSKA ŠOLA MURSKA SOBOTA, NORŠINSKA ULICA 13, 9000 MURSKA SOBOTA</v>
      </c>
      <c r="B1176" s="616"/>
      <c r="C1176" s="613"/>
      <c r="D1176" s="559"/>
      <c r="E1176" s="560"/>
      <c r="F1176" s="559"/>
      <c r="G1176" s="559"/>
      <c r="H1176" s="559"/>
      <c r="I1176" s="559"/>
      <c r="J1176" s="559"/>
      <c r="K1176" s="561">
        <f t="shared" si="76"/>
        <v>0</v>
      </c>
      <c r="L1176" s="559"/>
      <c r="M1176" s="559"/>
      <c r="N1176" s="561">
        <f t="shared" si="77"/>
        <v>0</v>
      </c>
      <c r="O1176" s="561">
        <f t="shared" si="78"/>
        <v>0</v>
      </c>
      <c r="P1176" s="559"/>
      <c r="Q1176" s="562">
        <f t="shared" si="79"/>
        <v>0</v>
      </c>
    </row>
    <row r="1177" spans="1:17" s="563" customFormat="1" ht="20.25" customHeight="1" x14ac:dyDescent="0.2">
      <c r="A1177" s="619" t="str">
        <f>'FN_priloga 1'!$B$1</f>
        <v>EKONOMSKA ŠOLA MURSKA SOBOTA, NORŠINSKA ULICA 13, 9000 MURSKA SOBOTA</v>
      </c>
      <c r="B1177" s="616"/>
      <c r="C1177" s="613"/>
      <c r="D1177" s="559"/>
      <c r="E1177" s="560"/>
      <c r="F1177" s="559"/>
      <c r="G1177" s="559"/>
      <c r="H1177" s="559"/>
      <c r="I1177" s="559"/>
      <c r="J1177" s="559"/>
      <c r="K1177" s="561">
        <f t="shared" si="76"/>
        <v>0</v>
      </c>
      <c r="L1177" s="559"/>
      <c r="M1177" s="559"/>
      <c r="N1177" s="561">
        <f t="shared" si="77"/>
        <v>0</v>
      </c>
      <c r="O1177" s="561">
        <f t="shared" si="78"/>
        <v>0</v>
      </c>
      <c r="P1177" s="559"/>
      <c r="Q1177" s="562">
        <f t="shared" si="79"/>
        <v>0</v>
      </c>
    </row>
    <row r="1178" spans="1:17" s="563" customFormat="1" ht="20.25" customHeight="1" x14ac:dyDescent="0.2">
      <c r="A1178" s="619" t="str">
        <f>'FN_priloga 1'!$B$1</f>
        <v>EKONOMSKA ŠOLA MURSKA SOBOTA, NORŠINSKA ULICA 13, 9000 MURSKA SOBOTA</v>
      </c>
      <c r="B1178" s="616"/>
      <c r="C1178" s="613"/>
      <c r="D1178" s="559"/>
      <c r="E1178" s="560"/>
      <c r="F1178" s="559"/>
      <c r="G1178" s="559"/>
      <c r="H1178" s="559"/>
      <c r="I1178" s="559"/>
      <c r="J1178" s="559"/>
      <c r="K1178" s="561">
        <f t="shared" si="76"/>
        <v>0</v>
      </c>
      <c r="L1178" s="559"/>
      <c r="M1178" s="559"/>
      <c r="N1178" s="561">
        <f t="shared" si="77"/>
        <v>0</v>
      </c>
      <c r="O1178" s="561">
        <f t="shared" si="78"/>
        <v>0</v>
      </c>
      <c r="P1178" s="559"/>
      <c r="Q1178" s="562">
        <f t="shared" si="79"/>
        <v>0</v>
      </c>
    </row>
    <row r="1179" spans="1:17" s="563" customFormat="1" ht="20.25" customHeight="1" x14ac:dyDescent="0.2">
      <c r="A1179" s="619" t="str">
        <f>'FN_priloga 1'!$B$1</f>
        <v>EKONOMSKA ŠOLA MURSKA SOBOTA, NORŠINSKA ULICA 13, 9000 MURSKA SOBOTA</v>
      </c>
      <c r="B1179" s="616"/>
      <c r="C1179" s="613"/>
      <c r="D1179" s="559"/>
      <c r="E1179" s="560"/>
      <c r="F1179" s="559"/>
      <c r="G1179" s="559"/>
      <c r="H1179" s="559"/>
      <c r="I1179" s="559"/>
      <c r="J1179" s="559"/>
      <c r="K1179" s="561">
        <f t="shared" si="76"/>
        <v>0</v>
      </c>
      <c r="L1179" s="559"/>
      <c r="M1179" s="559"/>
      <c r="N1179" s="561">
        <f t="shared" si="77"/>
        <v>0</v>
      </c>
      <c r="O1179" s="561">
        <f t="shared" si="78"/>
        <v>0</v>
      </c>
      <c r="P1179" s="559"/>
      <c r="Q1179" s="562">
        <f t="shared" si="79"/>
        <v>0</v>
      </c>
    </row>
    <row r="1180" spans="1:17" s="563" customFormat="1" ht="20.25" customHeight="1" x14ac:dyDescent="0.2">
      <c r="A1180" s="619" t="str">
        <f>'FN_priloga 1'!$B$1</f>
        <v>EKONOMSKA ŠOLA MURSKA SOBOTA, NORŠINSKA ULICA 13, 9000 MURSKA SOBOTA</v>
      </c>
      <c r="B1180" s="616"/>
      <c r="C1180" s="613"/>
      <c r="D1180" s="559"/>
      <c r="E1180" s="560"/>
      <c r="F1180" s="559"/>
      <c r="G1180" s="559"/>
      <c r="H1180" s="559"/>
      <c r="I1180" s="559"/>
      <c r="J1180" s="559"/>
      <c r="K1180" s="561">
        <f t="shared" si="76"/>
        <v>0</v>
      </c>
      <c r="L1180" s="559"/>
      <c r="M1180" s="559"/>
      <c r="N1180" s="561">
        <f t="shared" si="77"/>
        <v>0</v>
      </c>
      <c r="O1180" s="561">
        <f t="shared" si="78"/>
        <v>0</v>
      </c>
      <c r="P1180" s="559"/>
      <c r="Q1180" s="562">
        <f t="shared" si="79"/>
        <v>0</v>
      </c>
    </row>
    <row r="1181" spans="1:17" s="563" customFormat="1" ht="20.25" customHeight="1" x14ac:dyDescent="0.2">
      <c r="A1181" s="619" t="str">
        <f>'FN_priloga 1'!$B$1</f>
        <v>EKONOMSKA ŠOLA MURSKA SOBOTA, NORŠINSKA ULICA 13, 9000 MURSKA SOBOTA</v>
      </c>
      <c r="B1181" s="616"/>
      <c r="C1181" s="613"/>
      <c r="D1181" s="559"/>
      <c r="E1181" s="560"/>
      <c r="F1181" s="559"/>
      <c r="G1181" s="559"/>
      <c r="H1181" s="559"/>
      <c r="I1181" s="559"/>
      <c r="J1181" s="559"/>
      <c r="K1181" s="561">
        <f t="shared" si="76"/>
        <v>0</v>
      </c>
      <c r="L1181" s="559"/>
      <c r="M1181" s="559"/>
      <c r="N1181" s="561">
        <f t="shared" si="77"/>
        <v>0</v>
      </c>
      <c r="O1181" s="561">
        <f t="shared" si="78"/>
        <v>0</v>
      </c>
      <c r="P1181" s="559"/>
      <c r="Q1181" s="562">
        <f t="shared" si="79"/>
        <v>0</v>
      </c>
    </row>
    <row r="1182" spans="1:17" s="563" customFormat="1" ht="20.25" customHeight="1" x14ac:dyDescent="0.2">
      <c r="A1182" s="619" t="str">
        <f>'FN_priloga 1'!$B$1</f>
        <v>EKONOMSKA ŠOLA MURSKA SOBOTA, NORŠINSKA ULICA 13, 9000 MURSKA SOBOTA</v>
      </c>
      <c r="B1182" s="616"/>
      <c r="C1182" s="613"/>
      <c r="D1182" s="559"/>
      <c r="E1182" s="560"/>
      <c r="F1182" s="559"/>
      <c r="G1182" s="559"/>
      <c r="H1182" s="559"/>
      <c r="I1182" s="559"/>
      <c r="J1182" s="559"/>
      <c r="K1182" s="561">
        <f t="shared" si="76"/>
        <v>0</v>
      </c>
      <c r="L1182" s="559"/>
      <c r="M1182" s="559"/>
      <c r="N1182" s="561">
        <f t="shared" si="77"/>
        <v>0</v>
      </c>
      <c r="O1182" s="561">
        <f t="shared" si="78"/>
        <v>0</v>
      </c>
      <c r="P1182" s="559"/>
      <c r="Q1182" s="562">
        <f t="shared" si="79"/>
        <v>0</v>
      </c>
    </row>
    <row r="1183" spans="1:17" s="563" customFormat="1" ht="20.25" customHeight="1" x14ac:dyDescent="0.2">
      <c r="A1183" s="619" t="str">
        <f>'FN_priloga 1'!$B$1</f>
        <v>EKONOMSKA ŠOLA MURSKA SOBOTA, NORŠINSKA ULICA 13, 9000 MURSKA SOBOTA</v>
      </c>
      <c r="B1183" s="616"/>
      <c r="C1183" s="613"/>
      <c r="D1183" s="559"/>
      <c r="E1183" s="560"/>
      <c r="F1183" s="559"/>
      <c r="G1183" s="559"/>
      <c r="H1183" s="559"/>
      <c r="I1183" s="559"/>
      <c r="J1183" s="559"/>
      <c r="K1183" s="561">
        <f t="shared" si="76"/>
        <v>0</v>
      </c>
      <c r="L1183" s="559"/>
      <c r="M1183" s="559"/>
      <c r="N1183" s="561">
        <f t="shared" si="77"/>
        <v>0</v>
      </c>
      <c r="O1183" s="561">
        <f t="shared" si="78"/>
        <v>0</v>
      </c>
      <c r="P1183" s="559"/>
      <c r="Q1183" s="562">
        <f t="shared" si="79"/>
        <v>0</v>
      </c>
    </row>
    <row r="1184" spans="1:17" s="563" customFormat="1" ht="20.25" customHeight="1" x14ac:dyDescent="0.2">
      <c r="A1184" s="619" t="str">
        <f>'FN_priloga 1'!$B$1</f>
        <v>EKONOMSKA ŠOLA MURSKA SOBOTA, NORŠINSKA ULICA 13, 9000 MURSKA SOBOTA</v>
      </c>
      <c r="B1184" s="616"/>
      <c r="C1184" s="613"/>
      <c r="D1184" s="559"/>
      <c r="E1184" s="560"/>
      <c r="F1184" s="559"/>
      <c r="G1184" s="559"/>
      <c r="H1184" s="559"/>
      <c r="I1184" s="559"/>
      <c r="J1184" s="559"/>
      <c r="K1184" s="561">
        <f t="shared" si="76"/>
        <v>0</v>
      </c>
      <c r="L1184" s="559"/>
      <c r="M1184" s="559"/>
      <c r="N1184" s="561">
        <f t="shared" si="77"/>
        <v>0</v>
      </c>
      <c r="O1184" s="561">
        <f t="shared" si="78"/>
        <v>0</v>
      </c>
      <c r="P1184" s="559"/>
      <c r="Q1184" s="562">
        <f t="shared" si="79"/>
        <v>0</v>
      </c>
    </row>
    <row r="1185" spans="1:17" s="563" customFormat="1" ht="20.25" customHeight="1" x14ac:dyDescent="0.2">
      <c r="A1185" s="619" t="str">
        <f>'FN_priloga 1'!$B$1</f>
        <v>EKONOMSKA ŠOLA MURSKA SOBOTA, NORŠINSKA ULICA 13, 9000 MURSKA SOBOTA</v>
      </c>
      <c r="B1185" s="616"/>
      <c r="C1185" s="613"/>
      <c r="D1185" s="559"/>
      <c r="E1185" s="560"/>
      <c r="F1185" s="559"/>
      <c r="G1185" s="559"/>
      <c r="H1185" s="559"/>
      <c r="I1185" s="559"/>
      <c r="J1185" s="559"/>
      <c r="K1185" s="561">
        <f t="shared" si="76"/>
        <v>0</v>
      </c>
      <c r="L1185" s="559"/>
      <c r="M1185" s="559"/>
      <c r="N1185" s="561">
        <f t="shared" si="77"/>
        <v>0</v>
      </c>
      <c r="O1185" s="561">
        <f t="shared" si="78"/>
        <v>0</v>
      </c>
      <c r="P1185" s="559"/>
      <c r="Q1185" s="562">
        <f t="shared" si="79"/>
        <v>0</v>
      </c>
    </row>
    <row r="1186" spans="1:17" s="563" customFormat="1" ht="20.25" customHeight="1" x14ac:dyDescent="0.2">
      <c r="A1186" s="619" t="str">
        <f>'FN_priloga 1'!$B$1</f>
        <v>EKONOMSKA ŠOLA MURSKA SOBOTA, NORŠINSKA ULICA 13, 9000 MURSKA SOBOTA</v>
      </c>
      <c r="B1186" s="616"/>
      <c r="C1186" s="613"/>
      <c r="D1186" s="559"/>
      <c r="E1186" s="560"/>
      <c r="F1186" s="559"/>
      <c r="G1186" s="559"/>
      <c r="H1186" s="559"/>
      <c r="I1186" s="559"/>
      <c r="J1186" s="559"/>
      <c r="K1186" s="561">
        <f t="shared" si="76"/>
        <v>0</v>
      </c>
      <c r="L1186" s="559"/>
      <c r="M1186" s="559"/>
      <c r="N1186" s="561">
        <f t="shared" si="77"/>
        <v>0</v>
      </c>
      <c r="O1186" s="561">
        <f t="shared" si="78"/>
        <v>0</v>
      </c>
      <c r="P1186" s="559"/>
      <c r="Q1186" s="562">
        <f t="shared" si="79"/>
        <v>0</v>
      </c>
    </row>
    <row r="1187" spans="1:17" s="563" customFormat="1" ht="20.25" customHeight="1" x14ac:dyDescent="0.2">
      <c r="A1187" s="619" t="str">
        <f>'FN_priloga 1'!$B$1</f>
        <v>EKONOMSKA ŠOLA MURSKA SOBOTA, NORŠINSKA ULICA 13, 9000 MURSKA SOBOTA</v>
      </c>
      <c r="B1187" s="616"/>
      <c r="C1187" s="613"/>
      <c r="D1187" s="559"/>
      <c r="E1187" s="560"/>
      <c r="F1187" s="559"/>
      <c r="G1187" s="559"/>
      <c r="H1187" s="559"/>
      <c r="I1187" s="559"/>
      <c r="J1187" s="559"/>
      <c r="K1187" s="561">
        <f t="shared" si="76"/>
        <v>0</v>
      </c>
      <c r="L1187" s="559"/>
      <c r="M1187" s="559"/>
      <c r="N1187" s="561">
        <f t="shared" si="77"/>
        <v>0</v>
      </c>
      <c r="O1187" s="561">
        <f t="shared" si="78"/>
        <v>0</v>
      </c>
      <c r="P1187" s="559"/>
      <c r="Q1187" s="562">
        <f t="shared" si="79"/>
        <v>0</v>
      </c>
    </row>
    <row r="1188" spans="1:17" s="563" customFormat="1" ht="20.25" customHeight="1" x14ac:dyDescent="0.2">
      <c r="A1188" s="619" t="str">
        <f>'FN_priloga 1'!$B$1</f>
        <v>EKONOMSKA ŠOLA MURSKA SOBOTA, NORŠINSKA ULICA 13, 9000 MURSKA SOBOTA</v>
      </c>
      <c r="B1188" s="616"/>
      <c r="C1188" s="613"/>
      <c r="D1188" s="559"/>
      <c r="E1188" s="560"/>
      <c r="F1188" s="559"/>
      <c r="G1188" s="559"/>
      <c r="H1188" s="559"/>
      <c r="I1188" s="559"/>
      <c r="J1188" s="559"/>
      <c r="K1188" s="561">
        <f t="shared" si="76"/>
        <v>0</v>
      </c>
      <c r="L1188" s="559"/>
      <c r="M1188" s="559"/>
      <c r="N1188" s="561">
        <f t="shared" si="77"/>
        <v>0</v>
      </c>
      <c r="O1188" s="561">
        <f t="shared" si="78"/>
        <v>0</v>
      </c>
      <c r="P1188" s="559"/>
      <c r="Q1188" s="562">
        <f t="shared" si="79"/>
        <v>0</v>
      </c>
    </row>
    <row r="1189" spans="1:17" s="563" customFormat="1" ht="20.25" customHeight="1" x14ac:dyDescent="0.2">
      <c r="A1189" s="619" t="str">
        <f>'FN_priloga 1'!$B$1</f>
        <v>EKONOMSKA ŠOLA MURSKA SOBOTA, NORŠINSKA ULICA 13, 9000 MURSKA SOBOTA</v>
      </c>
      <c r="B1189" s="616"/>
      <c r="C1189" s="613"/>
      <c r="D1189" s="559"/>
      <c r="E1189" s="560"/>
      <c r="F1189" s="559"/>
      <c r="G1189" s="559"/>
      <c r="H1189" s="559"/>
      <c r="I1189" s="559"/>
      <c r="J1189" s="559"/>
      <c r="K1189" s="561">
        <f t="shared" si="76"/>
        <v>0</v>
      </c>
      <c r="L1189" s="559"/>
      <c r="M1189" s="559"/>
      <c r="N1189" s="561">
        <f t="shared" si="77"/>
        <v>0</v>
      </c>
      <c r="O1189" s="561">
        <f t="shared" si="78"/>
        <v>0</v>
      </c>
      <c r="P1189" s="559"/>
      <c r="Q1189" s="562">
        <f t="shared" si="79"/>
        <v>0</v>
      </c>
    </row>
    <row r="1190" spans="1:17" s="563" customFormat="1" ht="20.25" customHeight="1" x14ac:dyDescent="0.2">
      <c r="A1190" s="619" t="str">
        <f>'FN_priloga 1'!$B$1</f>
        <v>EKONOMSKA ŠOLA MURSKA SOBOTA, NORŠINSKA ULICA 13, 9000 MURSKA SOBOTA</v>
      </c>
      <c r="B1190" s="616"/>
      <c r="C1190" s="613"/>
      <c r="D1190" s="559"/>
      <c r="E1190" s="560"/>
      <c r="F1190" s="559"/>
      <c r="G1190" s="559"/>
      <c r="H1190" s="559"/>
      <c r="I1190" s="559"/>
      <c r="J1190" s="559"/>
      <c r="K1190" s="561">
        <f t="shared" si="76"/>
        <v>0</v>
      </c>
      <c r="L1190" s="559"/>
      <c r="M1190" s="559"/>
      <c r="N1190" s="561">
        <f t="shared" si="77"/>
        <v>0</v>
      </c>
      <c r="O1190" s="561">
        <f t="shared" si="78"/>
        <v>0</v>
      </c>
      <c r="P1190" s="559"/>
      <c r="Q1190" s="562">
        <f t="shared" si="79"/>
        <v>0</v>
      </c>
    </row>
    <row r="1191" spans="1:17" s="563" customFormat="1" ht="20.25" customHeight="1" x14ac:dyDescent="0.2">
      <c r="A1191" s="619" t="str">
        <f>'FN_priloga 1'!$B$1</f>
        <v>EKONOMSKA ŠOLA MURSKA SOBOTA, NORŠINSKA ULICA 13, 9000 MURSKA SOBOTA</v>
      </c>
      <c r="B1191" s="616"/>
      <c r="C1191" s="613"/>
      <c r="D1191" s="559"/>
      <c r="E1191" s="560"/>
      <c r="F1191" s="559"/>
      <c r="G1191" s="559"/>
      <c r="H1191" s="559"/>
      <c r="I1191" s="559"/>
      <c r="J1191" s="559"/>
      <c r="K1191" s="561">
        <f t="shared" si="76"/>
        <v>0</v>
      </c>
      <c r="L1191" s="559"/>
      <c r="M1191" s="559"/>
      <c r="N1191" s="561">
        <f t="shared" si="77"/>
        <v>0</v>
      </c>
      <c r="O1191" s="561">
        <f t="shared" si="78"/>
        <v>0</v>
      </c>
      <c r="P1191" s="559"/>
      <c r="Q1191" s="562">
        <f t="shared" si="79"/>
        <v>0</v>
      </c>
    </row>
    <row r="1192" spans="1:17" s="563" customFormat="1" ht="20.25" customHeight="1" x14ac:dyDescent="0.2">
      <c r="A1192" s="619" t="str">
        <f>'FN_priloga 1'!$B$1</f>
        <v>EKONOMSKA ŠOLA MURSKA SOBOTA, NORŠINSKA ULICA 13, 9000 MURSKA SOBOTA</v>
      </c>
      <c r="B1192" s="616"/>
      <c r="C1192" s="613"/>
      <c r="D1192" s="559"/>
      <c r="E1192" s="560"/>
      <c r="F1192" s="559"/>
      <c r="G1192" s="559"/>
      <c r="H1192" s="559"/>
      <c r="I1192" s="559"/>
      <c r="J1192" s="559"/>
      <c r="K1192" s="561">
        <f t="shared" si="76"/>
        <v>0</v>
      </c>
      <c r="L1192" s="559"/>
      <c r="M1192" s="559"/>
      <c r="N1192" s="561">
        <f t="shared" si="77"/>
        <v>0</v>
      </c>
      <c r="O1192" s="561">
        <f t="shared" si="78"/>
        <v>0</v>
      </c>
      <c r="P1192" s="559"/>
      <c r="Q1192" s="562">
        <f t="shared" si="79"/>
        <v>0</v>
      </c>
    </row>
    <row r="1193" spans="1:17" s="563" customFormat="1" ht="20.25" customHeight="1" x14ac:dyDescent="0.2">
      <c r="A1193" s="619" t="str">
        <f>'FN_priloga 1'!$B$1</f>
        <v>EKONOMSKA ŠOLA MURSKA SOBOTA, NORŠINSKA ULICA 13, 9000 MURSKA SOBOTA</v>
      </c>
      <c r="B1193" s="616"/>
      <c r="C1193" s="613"/>
      <c r="D1193" s="559"/>
      <c r="E1193" s="560"/>
      <c r="F1193" s="559"/>
      <c r="G1193" s="559"/>
      <c r="H1193" s="559"/>
      <c r="I1193" s="559"/>
      <c r="J1193" s="559"/>
      <c r="K1193" s="561">
        <f t="shared" si="76"/>
        <v>0</v>
      </c>
      <c r="L1193" s="559"/>
      <c r="M1193" s="559"/>
      <c r="N1193" s="561">
        <f t="shared" si="77"/>
        <v>0</v>
      </c>
      <c r="O1193" s="561">
        <f t="shared" si="78"/>
        <v>0</v>
      </c>
      <c r="P1193" s="559"/>
      <c r="Q1193" s="562">
        <f t="shared" si="79"/>
        <v>0</v>
      </c>
    </row>
    <row r="1194" spans="1:17" s="563" customFormat="1" ht="20.25" customHeight="1" x14ac:dyDescent="0.2">
      <c r="A1194" s="619" t="str">
        <f>'FN_priloga 1'!$B$1</f>
        <v>EKONOMSKA ŠOLA MURSKA SOBOTA, NORŠINSKA ULICA 13, 9000 MURSKA SOBOTA</v>
      </c>
      <c r="B1194" s="616"/>
      <c r="C1194" s="613"/>
      <c r="D1194" s="559"/>
      <c r="E1194" s="560"/>
      <c r="F1194" s="559"/>
      <c r="G1194" s="559"/>
      <c r="H1194" s="559"/>
      <c r="I1194" s="559"/>
      <c r="J1194" s="559"/>
      <c r="K1194" s="561">
        <f t="shared" si="76"/>
        <v>0</v>
      </c>
      <c r="L1194" s="559"/>
      <c r="M1194" s="559"/>
      <c r="N1194" s="561">
        <f t="shared" si="77"/>
        <v>0</v>
      </c>
      <c r="O1194" s="561">
        <f t="shared" si="78"/>
        <v>0</v>
      </c>
      <c r="P1194" s="559"/>
      <c r="Q1194" s="562">
        <f t="shared" si="79"/>
        <v>0</v>
      </c>
    </row>
    <row r="1195" spans="1:17" s="563" customFormat="1" ht="20.25" customHeight="1" x14ac:dyDescent="0.2">
      <c r="A1195" s="619" t="str">
        <f>'FN_priloga 1'!$B$1</f>
        <v>EKONOMSKA ŠOLA MURSKA SOBOTA, NORŠINSKA ULICA 13, 9000 MURSKA SOBOTA</v>
      </c>
      <c r="B1195" s="616"/>
      <c r="C1195" s="613"/>
      <c r="D1195" s="559"/>
      <c r="E1195" s="560"/>
      <c r="F1195" s="559"/>
      <c r="G1195" s="559"/>
      <c r="H1195" s="559"/>
      <c r="I1195" s="559"/>
      <c r="J1195" s="559"/>
      <c r="K1195" s="561">
        <f t="shared" si="76"/>
        <v>0</v>
      </c>
      <c r="L1195" s="559"/>
      <c r="M1195" s="559"/>
      <c r="N1195" s="561">
        <f t="shared" si="77"/>
        <v>0</v>
      </c>
      <c r="O1195" s="561">
        <f t="shared" si="78"/>
        <v>0</v>
      </c>
      <c r="P1195" s="559"/>
      <c r="Q1195" s="562">
        <f t="shared" si="79"/>
        <v>0</v>
      </c>
    </row>
    <row r="1196" spans="1:17" s="563" customFormat="1" ht="20.25" customHeight="1" x14ac:dyDescent="0.2">
      <c r="A1196" s="619" t="str">
        <f>'FN_priloga 1'!$B$1</f>
        <v>EKONOMSKA ŠOLA MURSKA SOBOTA, NORŠINSKA ULICA 13, 9000 MURSKA SOBOTA</v>
      </c>
      <c r="B1196" s="616"/>
      <c r="C1196" s="613"/>
      <c r="D1196" s="559"/>
      <c r="E1196" s="560"/>
      <c r="F1196" s="559"/>
      <c r="G1196" s="559"/>
      <c r="H1196" s="559"/>
      <c r="I1196" s="559"/>
      <c r="J1196" s="559"/>
      <c r="K1196" s="561">
        <f t="shared" si="76"/>
        <v>0</v>
      </c>
      <c r="L1196" s="559"/>
      <c r="M1196" s="559"/>
      <c r="N1196" s="561">
        <f t="shared" si="77"/>
        <v>0</v>
      </c>
      <c r="O1196" s="561">
        <f t="shared" si="78"/>
        <v>0</v>
      </c>
      <c r="P1196" s="559"/>
      <c r="Q1196" s="562">
        <f t="shared" si="79"/>
        <v>0</v>
      </c>
    </row>
    <row r="1197" spans="1:17" s="563" customFormat="1" ht="20.25" customHeight="1" x14ac:dyDescent="0.2">
      <c r="A1197" s="619" t="str">
        <f>'FN_priloga 1'!$B$1</f>
        <v>EKONOMSKA ŠOLA MURSKA SOBOTA, NORŠINSKA ULICA 13, 9000 MURSKA SOBOTA</v>
      </c>
      <c r="B1197" s="616"/>
      <c r="C1197" s="613"/>
      <c r="D1197" s="559"/>
      <c r="E1197" s="560"/>
      <c r="F1197" s="559"/>
      <c r="G1197" s="559"/>
      <c r="H1197" s="559"/>
      <c r="I1197" s="559"/>
      <c r="J1197" s="559"/>
      <c r="K1197" s="561">
        <f t="shared" si="76"/>
        <v>0</v>
      </c>
      <c r="L1197" s="559"/>
      <c r="M1197" s="559"/>
      <c r="N1197" s="561">
        <f t="shared" si="77"/>
        <v>0</v>
      </c>
      <c r="O1197" s="561">
        <f t="shared" si="78"/>
        <v>0</v>
      </c>
      <c r="P1197" s="559"/>
      <c r="Q1197" s="562">
        <f t="shared" si="79"/>
        <v>0</v>
      </c>
    </row>
    <row r="1198" spans="1:17" s="563" customFormat="1" ht="20.25" customHeight="1" x14ac:dyDescent="0.2">
      <c r="A1198" s="619" t="str">
        <f>'FN_priloga 1'!$B$1</f>
        <v>EKONOMSKA ŠOLA MURSKA SOBOTA, NORŠINSKA ULICA 13, 9000 MURSKA SOBOTA</v>
      </c>
      <c r="B1198" s="616"/>
      <c r="C1198" s="613"/>
      <c r="D1198" s="559"/>
      <c r="E1198" s="560"/>
      <c r="F1198" s="559"/>
      <c r="G1198" s="559"/>
      <c r="H1198" s="559"/>
      <c r="I1198" s="559"/>
      <c r="J1198" s="559"/>
      <c r="K1198" s="561">
        <f t="shared" si="76"/>
        <v>0</v>
      </c>
      <c r="L1198" s="559"/>
      <c r="M1198" s="559"/>
      <c r="N1198" s="561">
        <f t="shared" si="77"/>
        <v>0</v>
      </c>
      <c r="O1198" s="561">
        <f t="shared" si="78"/>
        <v>0</v>
      </c>
      <c r="P1198" s="559"/>
      <c r="Q1198" s="562">
        <f t="shared" si="79"/>
        <v>0</v>
      </c>
    </row>
    <row r="1199" spans="1:17" s="563" customFormat="1" ht="20.25" customHeight="1" x14ac:dyDescent="0.2">
      <c r="A1199" s="619" t="str">
        <f>'FN_priloga 1'!$B$1</f>
        <v>EKONOMSKA ŠOLA MURSKA SOBOTA, NORŠINSKA ULICA 13, 9000 MURSKA SOBOTA</v>
      </c>
      <c r="B1199" s="616"/>
      <c r="C1199" s="613"/>
      <c r="D1199" s="559"/>
      <c r="E1199" s="560"/>
      <c r="F1199" s="559"/>
      <c r="G1199" s="559"/>
      <c r="H1199" s="559"/>
      <c r="I1199" s="559"/>
      <c r="J1199" s="559"/>
      <c r="K1199" s="561">
        <f t="shared" si="76"/>
        <v>0</v>
      </c>
      <c r="L1199" s="559"/>
      <c r="M1199" s="559"/>
      <c r="N1199" s="561">
        <f t="shared" si="77"/>
        <v>0</v>
      </c>
      <c r="O1199" s="561">
        <f t="shared" si="78"/>
        <v>0</v>
      </c>
      <c r="P1199" s="559"/>
      <c r="Q1199" s="562">
        <f t="shared" si="79"/>
        <v>0</v>
      </c>
    </row>
    <row r="1200" spans="1:17" s="563" customFormat="1" ht="20.25" customHeight="1" x14ac:dyDescent="0.2">
      <c r="A1200" s="619" t="str">
        <f>'FN_priloga 1'!$B$1</f>
        <v>EKONOMSKA ŠOLA MURSKA SOBOTA, NORŠINSKA ULICA 13, 9000 MURSKA SOBOTA</v>
      </c>
      <c r="B1200" s="616"/>
      <c r="C1200" s="613"/>
      <c r="D1200" s="559"/>
      <c r="E1200" s="560"/>
      <c r="F1200" s="559"/>
      <c r="G1200" s="559"/>
      <c r="H1200" s="559"/>
      <c r="I1200" s="559"/>
      <c r="J1200" s="559"/>
      <c r="K1200" s="561">
        <f t="shared" si="76"/>
        <v>0</v>
      </c>
      <c r="L1200" s="559"/>
      <c r="M1200" s="559"/>
      <c r="N1200" s="561">
        <f t="shared" si="77"/>
        <v>0</v>
      </c>
      <c r="O1200" s="561">
        <f t="shared" si="78"/>
        <v>0</v>
      </c>
      <c r="P1200" s="559"/>
      <c r="Q1200" s="562">
        <f t="shared" si="79"/>
        <v>0</v>
      </c>
    </row>
    <row r="1201" spans="1:17" s="563" customFormat="1" ht="20.25" customHeight="1" x14ac:dyDescent="0.2">
      <c r="A1201" s="619" t="str">
        <f>'FN_priloga 1'!$B$1</f>
        <v>EKONOMSKA ŠOLA MURSKA SOBOTA, NORŠINSKA ULICA 13, 9000 MURSKA SOBOTA</v>
      </c>
      <c r="B1201" s="616"/>
      <c r="C1201" s="613"/>
      <c r="D1201" s="559"/>
      <c r="E1201" s="560"/>
      <c r="F1201" s="559"/>
      <c r="G1201" s="559"/>
      <c r="H1201" s="559"/>
      <c r="I1201" s="559"/>
      <c r="J1201" s="559"/>
      <c r="K1201" s="561">
        <f t="shared" si="76"/>
        <v>0</v>
      </c>
      <c r="L1201" s="559"/>
      <c r="M1201" s="559"/>
      <c r="N1201" s="561">
        <f t="shared" si="77"/>
        <v>0</v>
      </c>
      <c r="O1201" s="561">
        <f t="shared" si="78"/>
        <v>0</v>
      </c>
      <c r="P1201" s="559"/>
      <c r="Q1201" s="562">
        <f t="shared" si="79"/>
        <v>0</v>
      </c>
    </row>
    <row r="1202" spans="1:17" s="563" customFormat="1" ht="20.25" customHeight="1" x14ac:dyDescent="0.2">
      <c r="A1202" s="619" t="str">
        <f>'FN_priloga 1'!$B$1</f>
        <v>EKONOMSKA ŠOLA MURSKA SOBOTA, NORŠINSKA ULICA 13, 9000 MURSKA SOBOTA</v>
      </c>
      <c r="B1202" s="616"/>
      <c r="C1202" s="613"/>
      <c r="D1202" s="559"/>
      <c r="E1202" s="560"/>
      <c r="F1202" s="559"/>
      <c r="G1202" s="559"/>
      <c r="H1202" s="559"/>
      <c r="I1202" s="559"/>
      <c r="J1202" s="559"/>
      <c r="K1202" s="561">
        <f t="shared" si="76"/>
        <v>0</v>
      </c>
      <c r="L1202" s="559"/>
      <c r="M1202" s="559"/>
      <c r="N1202" s="561">
        <f t="shared" si="77"/>
        <v>0</v>
      </c>
      <c r="O1202" s="561">
        <f t="shared" si="78"/>
        <v>0</v>
      </c>
      <c r="P1202" s="559"/>
      <c r="Q1202" s="562">
        <f t="shared" si="79"/>
        <v>0</v>
      </c>
    </row>
    <row r="1203" spans="1:17" s="563" customFormat="1" ht="20.25" customHeight="1" x14ac:dyDescent="0.2">
      <c r="A1203" s="619" t="str">
        <f>'FN_priloga 1'!$B$1</f>
        <v>EKONOMSKA ŠOLA MURSKA SOBOTA, NORŠINSKA ULICA 13, 9000 MURSKA SOBOTA</v>
      </c>
      <c r="B1203" s="616"/>
      <c r="C1203" s="613"/>
      <c r="D1203" s="559"/>
      <c r="E1203" s="560"/>
      <c r="F1203" s="559"/>
      <c r="G1203" s="559"/>
      <c r="H1203" s="559"/>
      <c r="I1203" s="559"/>
      <c r="J1203" s="559"/>
      <c r="K1203" s="561">
        <f t="shared" si="76"/>
        <v>0</v>
      </c>
      <c r="L1203" s="559"/>
      <c r="M1203" s="559"/>
      <c r="N1203" s="561">
        <f t="shared" si="77"/>
        <v>0</v>
      </c>
      <c r="O1203" s="561">
        <f t="shared" si="78"/>
        <v>0</v>
      </c>
      <c r="P1203" s="559"/>
      <c r="Q1203" s="562">
        <f t="shared" si="79"/>
        <v>0</v>
      </c>
    </row>
    <row r="1204" spans="1:17" s="563" customFormat="1" ht="20.25" customHeight="1" x14ac:dyDescent="0.2">
      <c r="A1204" s="619" t="str">
        <f>'FN_priloga 1'!$B$1</f>
        <v>EKONOMSKA ŠOLA MURSKA SOBOTA, NORŠINSKA ULICA 13, 9000 MURSKA SOBOTA</v>
      </c>
      <c r="B1204" s="616"/>
      <c r="C1204" s="613"/>
      <c r="D1204" s="559"/>
      <c r="E1204" s="560"/>
      <c r="F1204" s="559"/>
      <c r="G1204" s="559"/>
      <c r="H1204" s="559"/>
      <c r="I1204" s="559"/>
      <c r="J1204" s="559"/>
      <c r="K1204" s="561">
        <f t="shared" si="76"/>
        <v>0</v>
      </c>
      <c r="L1204" s="559"/>
      <c r="M1204" s="559"/>
      <c r="N1204" s="561">
        <f t="shared" si="77"/>
        <v>0</v>
      </c>
      <c r="O1204" s="561">
        <f t="shared" si="78"/>
        <v>0</v>
      </c>
      <c r="P1204" s="559"/>
      <c r="Q1204" s="562">
        <f t="shared" si="79"/>
        <v>0</v>
      </c>
    </row>
    <row r="1205" spans="1:17" s="563" customFormat="1" ht="20.25" customHeight="1" x14ac:dyDescent="0.2">
      <c r="A1205" s="619" t="str">
        <f>'FN_priloga 1'!$B$1</f>
        <v>EKONOMSKA ŠOLA MURSKA SOBOTA, NORŠINSKA ULICA 13, 9000 MURSKA SOBOTA</v>
      </c>
      <c r="B1205" s="616"/>
      <c r="C1205" s="613"/>
      <c r="D1205" s="559"/>
      <c r="E1205" s="560"/>
      <c r="F1205" s="559"/>
      <c r="G1205" s="559"/>
      <c r="H1205" s="559"/>
      <c r="I1205" s="559"/>
      <c r="J1205" s="559"/>
      <c r="K1205" s="561">
        <f t="shared" si="76"/>
        <v>0</v>
      </c>
      <c r="L1205" s="559"/>
      <c r="M1205" s="559"/>
      <c r="N1205" s="561">
        <f t="shared" si="77"/>
        <v>0</v>
      </c>
      <c r="O1205" s="561">
        <f t="shared" si="78"/>
        <v>0</v>
      </c>
      <c r="P1205" s="559"/>
      <c r="Q1205" s="562">
        <f t="shared" si="79"/>
        <v>0</v>
      </c>
    </row>
    <row r="1206" spans="1:17" s="563" customFormat="1" ht="20.25" customHeight="1" x14ac:dyDescent="0.2">
      <c r="A1206" s="619" t="str">
        <f>'FN_priloga 1'!$B$1</f>
        <v>EKONOMSKA ŠOLA MURSKA SOBOTA, NORŠINSKA ULICA 13, 9000 MURSKA SOBOTA</v>
      </c>
      <c r="B1206" s="616"/>
      <c r="C1206" s="613"/>
      <c r="D1206" s="559"/>
      <c r="E1206" s="560"/>
      <c r="F1206" s="559"/>
      <c r="G1206" s="559"/>
      <c r="H1206" s="559"/>
      <c r="I1206" s="559"/>
      <c r="J1206" s="559"/>
      <c r="K1206" s="561">
        <f t="shared" si="76"/>
        <v>0</v>
      </c>
      <c r="L1206" s="559"/>
      <c r="M1206" s="559"/>
      <c r="N1206" s="561">
        <f t="shared" si="77"/>
        <v>0</v>
      </c>
      <c r="O1206" s="561">
        <f t="shared" si="78"/>
        <v>0</v>
      </c>
      <c r="P1206" s="559"/>
      <c r="Q1206" s="562">
        <f t="shared" si="79"/>
        <v>0</v>
      </c>
    </row>
    <row r="1207" spans="1:17" s="563" customFormat="1" ht="20.25" customHeight="1" x14ac:dyDescent="0.2">
      <c r="A1207" s="619" t="str">
        <f>'FN_priloga 1'!$B$1</f>
        <v>EKONOMSKA ŠOLA MURSKA SOBOTA, NORŠINSKA ULICA 13, 9000 MURSKA SOBOTA</v>
      </c>
      <c r="B1207" s="616"/>
      <c r="C1207" s="613"/>
      <c r="D1207" s="559"/>
      <c r="E1207" s="560"/>
      <c r="F1207" s="559"/>
      <c r="G1207" s="559"/>
      <c r="H1207" s="559"/>
      <c r="I1207" s="559"/>
      <c r="J1207" s="559"/>
      <c r="K1207" s="561">
        <f t="shared" si="76"/>
        <v>0</v>
      </c>
      <c r="L1207" s="559"/>
      <c r="M1207" s="559"/>
      <c r="N1207" s="561">
        <f t="shared" si="77"/>
        <v>0</v>
      </c>
      <c r="O1207" s="561">
        <f t="shared" si="78"/>
        <v>0</v>
      </c>
      <c r="P1207" s="559"/>
      <c r="Q1207" s="562">
        <f t="shared" si="79"/>
        <v>0</v>
      </c>
    </row>
    <row r="1208" spans="1:17" s="563" customFormat="1" ht="20.25" customHeight="1" x14ac:dyDescent="0.2">
      <c r="A1208" s="619" t="str">
        <f>'FN_priloga 1'!$B$1</f>
        <v>EKONOMSKA ŠOLA MURSKA SOBOTA, NORŠINSKA ULICA 13, 9000 MURSKA SOBOTA</v>
      </c>
      <c r="B1208" s="616"/>
      <c r="C1208" s="613"/>
      <c r="D1208" s="559"/>
      <c r="E1208" s="560"/>
      <c r="F1208" s="559"/>
      <c r="G1208" s="559"/>
      <c r="H1208" s="559"/>
      <c r="I1208" s="559"/>
      <c r="J1208" s="559"/>
      <c r="K1208" s="561">
        <f t="shared" si="76"/>
        <v>0</v>
      </c>
      <c r="L1208" s="559"/>
      <c r="M1208" s="559"/>
      <c r="N1208" s="561">
        <f t="shared" si="77"/>
        <v>0</v>
      </c>
      <c r="O1208" s="561">
        <f t="shared" si="78"/>
        <v>0</v>
      </c>
      <c r="P1208" s="559"/>
      <c r="Q1208" s="562">
        <f t="shared" si="79"/>
        <v>0</v>
      </c>
    </row>
    <row r="1209" spans="1:17" s="563" customFormat="1" ht="20.25" customHeight="1" x14ac:dyDescent="0.2">
      <c r="A1209" s="619" t="str">
        <f>'FN_priloga 1'!$B$1</f>
        <v>EKONOMSKA ŠOLA MURSKA SOBOTA, NORŠINSKA ULICA 13, 9000 MURSKA SOBOTA</v>
      </c>
      <c r="B1209" s="616"/>
      <c r="C1209" s="613"/>
      <c r="D1209" s="559"/>
      <c r="E1209" s="560"/>
      <c r="F1209" s="559"/>
      <c r="G1209" s="559"/>
      <c r="H1209" s="559"/>
      <c r="I1209" s="559"/>
      <c r="J1209" s="559"/>
      <c r="K1209" s="561">
        <f t="shared" si="76"/>
        <v>0</v>
      </c>
      <c r="L1209" s="559"/>
      <c r="M1209" s="559"/>
      <c r="N1209" s="561">
        <f t="shared" si="77"/>
        <v>0</v>
      </c>
      <c r="O1209" s="561">
        <f t="shared" si="78"/>
        <v>0</v>
      </c>
      <c r="P1209" s="559"/>
      <c r="Q1209" s="562">
        <f t="shared" si="79"/>
        <v>0</v>
      </c>
    </row>
    <row r="1210" spans="1:17" s="563" customFormat="1" ht="20.25" customHeight="1" x14ac:dyDescent="0.2">
      <c r="A1210" s="619" t="str">
        <f>'FN_priloga 1'!$B$1</f>
        <v>EKONOMSKA ŠOLA MURSKA SOBOTA, NORŠINSKA ULICA 13, 9000 MURSKA SOBOTA</v>
      </c>
      <c r="B1210" s="616"/>
      <c r="C1210" s="613"/>
      <c r="D1210" s="559"/>
      <c r="E1210" s="560"/>
      <c r="F1210" s="559"/>
      <c r="G1210" s="559"/>
      <c r="H1210" s="559"/>
      <c r="I1210" s="559"/>
      <c r="J1210" s="559"/>
      <c r="K1210" s="561">
        <f t="shared" si="76"/>
        <v>0</v>
      </c>
      <c r="L1210" s="559"/>
      <c r="M1210" s="559"/>
      <c r="N1210" s="561">
        <f t="shared" si="77"/>
        <v>0</v>
      </c>
      <c r="O1210" s="561">
        <f t="shared" si="78"/>
        <v>0</v>
      </c>
      <c r="P1210" s="559"/>
      <c r="Q1210" s="562">
        <f t="shared" si="79"/>
        <v>0</v>
      </c>
    </row>
    <row r="1211" spans="1:17" s="563" customFormat="1" ht="20.25" customHeight="1" x14ac:dyDescent="0.2">
      <c r="A1211" s="619" t="str">
        <f>'FN_priloga 1'!$B$1</f>
        <v>EKONOMSKA ŠOLA MURSKA SOBOTA, NORŠINSKA ULICA 13, 9000 MURSKA SOBOTA</v>
      </c>
      <c r="B1211" s="616"/>
      <c r="C1211" s="613"/>
      <c r="D1211" s="559"/>
      <c r="E1211" s="560"/>
      <c r="F1211" s="559"/>
      <c r="G1211" s="559"/>
      <c r="H1211" s="559"/>
      <c r="I1211" s="559"/>
      <c r="J1211" s="559"/>
      <c r="K1211" s="561">
        <f t="shared" si="76"/>
        <v>0</v>
      </c>
      <c r="L1211" s="559"/>
      <c r="M1211" s="559"/>
      <c r="N1211" s="561">
        <f t="shared" si="77"/>
        <v>0</v>
      </c>
      <c r="O1211" s="561">
        <f t="shared" si="78"/>
        <v>0</v>
      </c>
      <c r="P1211" s="559"/>
      <c r="Q1211" s="562">
        <f t="shared" si="79"/>
        <v>0</v>
      </c>
    </row>
    <row r="1212" spans="1:17" s="563" customFormat="1" ht="20.25" customHeight="1" x14ac:dyDescent="0.2">
      <c r="A1212" s="619" t="str">
        <f>'FN_priloga 1'!$B$1</f>
        <v>EKONOMSKA ŠOLA MURSKA SOBOTA, NORŠINSKA ULICA 13, 9000 MURSKA SOBOTA</v>
      </c>
      <c r="B1212" s="616"/>
      <c r="C1212" s="613"/>
      <c r="D1212" s="559"/>
      <c r="E1212" s="560"/>
      <c r="F1212" s="559"/>
      <c r="G1212" s="559"/>
      <c r="H1212" s="559"/>
      <c r="I1212" s="559"/>
      <c r="J1212" s="559"/>
      <c r="K1212" s="561">
        <f t="shared" si="76"/>
        <v>0</v>
      </c>
      <c r="L1212" s="559"/>
      <c r="M1212" s="559"/>
      <c r="N1212" s="561">
        <f t="shared" si="77"/>
        <v>0</v>
      </c>
      <c r="O1212" s="561">
        <f t="shared" si="78"/>
        <v>0</v>
      </c>
      <c r="P1212" s="559"/>
      <c r="Q1212" s="562">
        <f t="shared" si="79"/>
        <v>0</v>
      </c>
    </row>
    <row r="1213" spans="1:17" s="563" customFormat="1" ht="20.25" customHeight="1" x14ac:dyDescent="0.2">
      <c r="A1213" s="619" t="str">
        <f>'FN_priloga 1'!$B$1</f>
        <v>EKONOMSKA ŠOLA MURSKA SOBOTA, NORŠINSKA ULICA 13, 9000 MURSKA SOBOTA</v>
      </c>
      <c r="B1213" s="616"/>
      <c r="C1213" s="613"/>
      <c r="D1213" s="559"/>
      <c r="E1213" s="560"/>
      <c r="F1213" s="559"/>
      <c r="G1213" s="559"/>
      <c r="H1213" s="559"/>
      <c r="I1213" s="559"/>
      <c r="J1213" s="559"/>
      <c r="K1213" s="561">
        <f t="shared" si="76"/>
        <v>0</v>
      </c>
      <c r="L1213" s="559"/>
      <c r="M1213" s="559"/>
      <c r="N1213" s="561">
        <f t="shared" si="77"/>
        <v>0</v>
      </c>
      <c r="O1213" s="561">
        <f t="shared" si="78"/>
        <v>0</v>
      </c>
      <c r="P1213" s="559"/>
      <c r="Q1213" s="562">
        <f t="shared" si="79"/>
        <v>0</v>
      </c>
    </row>
    <row r="1214" spans="1:17" s="563" customFormat="1" ht="20.25" customHeight="1" x14ac:dyDescent="0.2">
      <c r="A1214" s="619" t="str">
        <f>'FN_priloga 1'!$B$1</f>
        <v>EKONOMSKA ŠOLA MURSKA SOBOTA, NORŠINSKA ULICA 13, 9000 MURSKA SOBOTA</v>
      </c>
      <c r="B1214" s="616"/>
      <c r="C1214" s="613"/>
      <c r="D1214" s="559"/>
      <c r="E1214" s="560"/>
      <c r="F1214" s="559"/>
      <c r="G1214" s="559"/>
      <c r="H1214" s="559"/>
      <c r="I1214" s="559"/>
      <c r="J1214" s="559"/>
      <c r="K1214" s="561">
        <f t="shared" si="76"/>
        <v>0</v>
      </c>
      <c r="L1214" s="559"/>
      <c r="M1214" s="559"/>
      <c r="N1214" s="561">
        <f t="shared" si="77"/>
        <v>0</v>
      </c>
      <c r="O1214" s="561">
        <f t="shared" si="78"/>
        <v>0</v>
      </c>
      <c r="P1214" s="559"/>
      <c r="Q1214" s="562">
        <f t="shared" si="79"/>
        <v>0</v>
      </c>
    </row>
    <row r="1215" spans="1:17" s="563" customFormat="1" ht="20.25" customHeight="1" x14ac:dyDescent="0.2">
      <c r="A1215" s="619" t="str">
        <f>'FN_priloga 1'!$B$1</f>
        <v>EKONOMSKA ŠOLA MURSKA SOBOTA, NORŠINSKA ULICA 13, 9000 MURSKA SOBOTA</v>
      </c>
      <c r="B1215" s="616"/>
      <c r="C1215" s="613"/>
      <c r="D1215" s="559"/>
      <c r="E1215" s="560"/>
      <c r="F1215" s="559"/>
      <c r="G1215" s="559"/>
      <c r="H1215" s="559"/>
      <c r="I1215" s="559"/>
      <c r="J1215" s="559"/>
      <c r="K1215" s="561">
        <f t="shared" si="76"/>
        <v>0</v>
      </c>
      <c r="L1215" s="559"/>
      <c r="M1215" s="559"/>
      <c r="N1215" s="561">
        <f t="shared" si="77"/>
        <v>0</v>
      </c>
      <c r="O1215" s="561">
        <f t="shared" si="78"/>
        <v>0</v>
      </c>
      <c r="P1215" s="559"/>
      <c r="Q1215" s="562">
        <f t="shared" si="79"/>
        <v>0</v>
      </c>
    </row>
    <row r="1216" spans="1:17" s="563" customFormat="1" ht="20.25" customHeight="1" x14ac:dyDescent="0.2">
      <c r="A1216" s="619" t="str">
        <f>'FN_priloga 1'!$B$1</f>
        <v>EKONOMSKA ŠOLA MURSKA SOBOTA, NORŠINSKA ULICA 13, 9000 MURSKA SOBOTA</v>
      </c>
      <c r="B1216" s="616"/>
      <c r="C1216" s="613"/>
      <c r="D1216" s="559"/>
      <c r="E1216" s="560"/>
      <c r="F1216" s="559"/>
      <c r="G1216" s="559"/>
      <c r="H1216" s="559"/>
      <c r="I1216" s="559"/>
      <c r="J1216" s="559"/>
      <c r="K1216" s="561">
        <f t="shared" si="76"/>
        <v>0</v>
      </c>
      <c r="L1216" s="559"/>
      <c r="M1216" s="559"/>
      <c r="N1216" s="561">
        <f t="shared" si="77"/>
        <v>0</v>
      </c>
      <c r="O1216" s="561">
        <f t="shared" si="78"/>
        <v>0</v>
      </c>
      <c r="P1216" s="559"/>
      <c r="Q1216" s="562">
        <f t="shared" si="79"/>
        <v>0</v>
      </c>
    </row>
    <row r="1217" spans="1:17" s="563" customFormat="1" ht="20.25" customHeight="1" x14ac:dyDescent="0.2">
      <c r="A1217" s="619" t="str">
        <f>'FN_priloga 1'!$B$1</f>
        <v>EKONOMSKA ŠOLA MURSKA SOBOTA, NORŠINSKA ULICA 13, 9000 MURSKA SOBOTA</v>
      </c>
      <c r="B1217" s="616"/>
      <c r="C1217" s="613"/>
      <c r="D1217" s="559"/>
      <c r="E1217" s="560"/>
      <c r="F1217" s="559"/>
      <c r="G1217" s="559"/>
      <c r="H1217" s="559"/>
      <c r="I1217" s="559"/>
      <c r="J1217" s="559"/>
      <c r="K1217" s="561">
        <f t="shared" si="76"/>
        <v>0</v>
      </c>
      <c r="L1217" s="559"/>
      <c r="M1217" s="559"/>
      <c r="N1217" s="561">
        <f t="shared" si="77"/>
        <v>0</v>
      </c>
      <c r="O1217" s="561">
        <f t="shared" si="78"/>
        <v>0</v>
      </c>
      <c r="P1217" s="559"/>
      <c r="Q1217" s="562">
        <f t="shared" si="79"/>
        <v>0</v>
      </c>
    </row>
    <row r="1218" spans="1:17" s="563" customFormat="1" ht="20.25" customHeight="1" x14ac:dyDescent="0.2">
      <c r="A1218" s="619" t="str">
        <f>'FN_priloga 1'!$B$1</f>
        <v>EKONOMSKA ŠOLA MURSKA SOBOTA, NORŠINSKA ULICA 13, 9000 MURSKA SOBOTA</v>
      </c>
      <c r="B1218" s="616"/>
      <c r="C1218" s="613"/>
      <c r="D1218" s="559"/>
      <c r="E1218" s="560"/>
      <c r="F1218" s="559"/>
      <c r="G1218" s="559"/>
      <c r="H1218" s="559"/>
      <c r="I1218" s="559"/>
      <c r="J1218" s="559"/>
      <c r="K1218" s="561">
        <f t="shared" si="76"/>
        <v>0</v>
      </c>
      <c r="L1218" s="559"/>
      <c r="M1218" s="559"/>
      <c r="N1218" s="561">
        <f t="shared" si="77"/>
        <v>0</v>
      </c>
      <c r="O1218" s="561">
        <f t="shared" si="78"/>
        <v>0</v>
      </c>
      <c r="P1218" s="559"/>
      <c r="Q1218" s="562">
        <f t="shared" si="79"/>
        <v>0</v>
      </c>
    </row>
    <row r="1219" spans="1:17" s="563" customFormat="1" ht="20.25" customHeight="1" x14ac:dyDescent="0.2">
      <c r="A1219" s="619" t="str">
        <f>'FN_priloga 1'!$B$1</f>
        <v>EKONOMSKA ŠOLA MURSKA SOBOTA, NORŠINSKA ULICA 13, 9000 MURSKA SOBOTA</v>
      </c>
      <c r="B1219" s="616"/>
      <c r="C1219" s="613"/>
      <c r="D1219" s="559"/>
      <c r="E1219" s="560"/>
      <c r="F1219" s="559"/>
      <c r="G1219" s="559"/>
      <c r="H1219" s="559"/>
      <c r="I1219" s="559"/>
      <c r="J1219" s="559"/>
      <c r="K1219" s="561">
        <f t="shared" si="76"/>
        <v>0</v>
      </c>
      <c r="L1219" s="559"/>
      <c r="M1219" s="559"/>
      <c r="N1219" s="561">
        <f t="shared" si="77"/>
        <v>0</v>
      </c>
      <c r="O1219" s="561">
        <f t="shared" si="78"/>
        <v>0</v>
      </c>
      <c r="P1219" s="559"/>
      <c r="Q1219" s="562">
        <f t="shared" si="79"/>
        <v>0</v>
      </c>
    </row>
    <row r="1220" spans="1:17" s="563" customFormat="1" ht="20.25" customHeight="1" x14ac:dyDescent="0.2">
      <c r="A1220" s="619" t="str">
        <f>'FN_priloga 1'!$B$1</f>
        <v>EKONOMSKA ŠOLA MURSKA SOBOTA, NORŠINSKA ULICA 13, 9000 MURSKA SOBOTA</v>
      </c>
      <c r="B1220" s="616"/>
      <c r="C1220" s="613"/>
      <c r="D1220" s="559"/>
      <c r="E1220" s="560"/>
      <c r="F1220" s="559"/>
      <c r="G1220" s="559"/>
      <c r="H1220" s="559"/>
      <c r="I1220" s="559"/>
      <c r="J1220" s="559"/>
      <c r="K1220" s="561">
        <f t="shared" si="76"/>
        <v>0</v>
      </c>
      <c r="L1220" s="559"/>
      <c r="M1220" s="559"/>
      <c r="N1220" s="561">
        <f t="shared" si="77"/>
        <v>0</v>
      </c>
      <c r="O1220" s="561">
        <f t="shared" si="78"/>
        <v>0</v>
      </c>
      <c r="P1220" s="559"/>
      <c r="Q1220" s="562">
        <f t="shared" si="79"/>
        <v>0</v>
      </c>
    </row>
    <row r="1221" spans="1:17" s="563" customFormat="1" ht="20.25" customHeight="1" x14ac:dyDescent="0.2">
      <c r="A1221" s="619" t="str">
        <f>'FN_priloga 1'!$B$1</f>
        <v>EKONOMSKA ŠOLA MURSKA SOBOTA, NORŠINSKA ULICA 13, 9000 MURSKA SOBOTA</v>
      </c>
      <c r="B1221" s="616"/>
      <c r="C1221" s="613"/>
      <c r="D1221" s="559"/>
      <c r="E1221" s="560"/>
      <c r="F1221" s="559"/>
      <c r="G1221" s="559"/>
      <c r="H1221" s="559"/>
      <c r="I1221" s="559"/>
      <c r="J1221" s="559"/>
      <c r="K1221" s="561">
        <f t="shared" si="76"/>
        <v>0</v>
      </c>
      <c r="L1221" s="559"/>
      <c r="M1221" s="559"/>
      <c r="N1221" s="561">
        <f t="shared" si="77"/>
        <v>0</v>
      </c>
      <c r="O1221" s="561">
        <f t="shared" si="78"/>
        <v>0</v>
      </c>
      <c r="P1221" s="559"/>
      <c r="Q1221" s="562">
        <f t="shared" si="79"/>
        <v>0</v>
      </c>
    </row>
    <row r="1222" spans="1:17" s="563" customFormat="1" ht="20.25" customHeight="1" x14ac:dyDescent="0.2">
      <c r="A1222" s="619" t="str">
        <f>'FN_priloga 1'!$B$1</f>
        <v>EKONOMSKA ŠOLA MURSKA SOBOTA, NORŠINSKA ULICA 13, 9000 MURSKA SOBOTA</v>
      </c>
      <c r="B1222" s="616"/>
      <c r="C1222" s="613"/>
      <c r="D1222" s="559"/>
      <c r="E1222" s="560"/>
      <c r="F1222" s="559"/>
      <c r="G1222" s="559"/>
      <c r="H1222" s="559"/>
      <c r="I1222" s="559"/>
      <c r="J1222" s="559"/>
      <c r="K1222" s="561">
        <f t="shared" si="76"/>
        <v>0</v>
      </c>
      <c r="L1222" s="559"/>
      <c r="M1222" s="559"/>
      <c r="N1222" s="561">
        <f t="shared" si="77"/>
        <v>0</v>
      </c>
      <c r="O1222" s="561">
        <f t="shared" si="78"/>
        <v>0</v>
      </c>
      <c r="P1222" s="559"/>
      <c r="Q1222" s="562">
        <f t="shared" si="79"/>
        <v>0</v>
      </c>
    </row>
    <row r="1223" spans="1:17" s="563" customFormat="1" ht="20.25" customHeight="1" x14ac:dyDescent="0.2">
      <c r="A1223" s="619" t="str">
        <f>'FN_priloga 1'!$B$1</f>
        <v>EKONOMSKA ŠOLA MURSKA SOBOTA, NORŠINSKA ULICA 13, 9000 MURSKA SOBOTA</v>
      </c>
      <c r="B1223" s="616"/>
      <c r="C1223" s="613"/>
      <c r="D1223" s="559"/>
      <c r="E1223" s="560"/>
      <c r="F1223" s="559"/>
      <c r="G1223" s="559"/>
      <c r="H1223" s="559"/>
      <c r="I1223" s="559"/>
      <c r="J1223" s="559"/>
      <c r="K1223" s="561">
        <f t="shared" si="76"/>
        <v>0</v>
      </c>
      <c r="L1223" s="559"/>
      <c r="M1223" s="559"/>
      <c r="N1223" s="561">
        <f t="shared" si="77"/>
        <v>0</v>
      </c>
      <c r="O1223" s="561">
        <f t="shared" si="78"/>
        <v>0</v>
      </c>
      <c r="P1223" s="559"/>
      <c r="Q1223" s="562">
        <f t="shared" si="79"/>
        <v>0</v>
      </c>
    </row>
    <row r="1224" spans="1:17" s="563" customFormat="1" ht="20.25" customHeight="1" x14ac:dyDescent="0.2">
      <c r="A1224" s="619" t="str">
        <f>'FN_priloga 1'!$B$1</f>
        <v>EKONOMSKA ŠOLA MURSKA SOBOTA, NORŠINSKA ULICA 13, 9000 MURSKA SOBOTA</v>
      </c>
      <c r="B1224" s="616"/>
      <c r="C1224" s="613"/>
      <c r="D1224" s="559"/>
      <c r="E1224" s="560"/>
      <c r="F1224" s="559"/>
      <c r="G1224" s="559"/>
      <c r="H1224" s="559"/>
      <c r="I1224" s="559"/>
      <c r="J1224" s="559"/>
      <c r="K1224" s="561">
        <f t="shared" si="76"/>
        <v>0</v>
      </c>
      <c r="L1224" s="559"/>
      <c r="M1224" s="559"/>
      <c r="N1224" s="561">
        <f t="shared" si="77"/>
        <v>0</v>
      </c>
      <c r="O1224" s="561">
        <f t="shared" si="78"/>
        <v>0</v>
      </c>
      <c r="P1224" s="559"/>
      <c r="Q1224" s="562">
        <f t="shared" si="79"/>
        <v>0</v>
      </c>
    </row>
    <row r="1225" spans="1:17" s="563" customFormat="1" ht="20.25" customHeight="1" x14ac:dyDescent="0.2">
      <c r="A1225" s="619" t="str">
        <f>'FN_priloga 1'!$B$1</f>
        <v>EKONOMSKA ŠOLA MURSKA SOBOTA, NORŠINSKA ULICA 13, 9000 MURSKA SOBOTA</v>
      </c>
      <c r="B1225" s="616"/>
      <c r="C1225" s="613"/>
      <c r="D1225" s="559"/>
      <c r="E1225" s="560"/>
      <c r="F1225" s="559"/>
      <c r="G1225" s="559"/>
      <c r="H1225" s="559"/>
      <c r="I1225" s="559"/>
      <c r="J1225" s="559"/>
      <c r="K1225" s="561">
        <f t="shared" si="76"/>
        <v>0</v>
      </c>
      <c r="L1225" s="559"/>
      <c r="M1225" s="559"/>
      <c r="N1225" s="561">
        <f t="shared" si="77"/>
        <v>0</v>
      </c>
      <c r="O1225" s="561">
        <f t="shared" si="78"/>
        <v>0</v>
      </c>
      <c r="P1225" s="559"/>
      <c r="Q1225" s="562">
        <f t="shared" si="79"/>
        <v>0</v>
      </c>
    </row>
    <row r="1226" spans="1:17" s="563" customFormat="1" ht="20.25" customHeight="1" x14ac:dyDescent="0.2">
      <c r="A1226" s="619" t="str">
        <f>'FN_priloga 1'!$B$1</f>
        <v>EKONOMSKA ŠOLA MURSKA SOBOTA, NORŠINSKA ULICA 13, 9000 MURSKA SOBOTA</v>
      </c>
      <c r="B1226" s="616"/>
      <c r="C1226" s="613"/>
      <c r="D1226" s="559"/>
      <c r="E1226" s="560"/>
      <c r="F1226" s="559"/>
      <c r="G1226" s="559"/>
      <c r="H1226" s="559"/>
      <c r="I1226" s="559"/>
      <c r="J1226" s="559"/>
      <c r="K1226" s="561">
        <f t="shared" ref="K1226:K1227" si="80">SUM(H1226:J1226)</f>
        <v>0</v>
      </c>
      <c r="L1226" s="559"/>
      <c r="M1226" s="559"/>
      <c r="N1226" s="561">
        <f t="shared" ref="N1226:N1227" si="81">SUM(L1226:M1226)</f>
        <v>0</v>
      </c>
      <c r="O1226" s="561">
        <f t="shared" ref="O1226:O1227" si="82">G1226+K1226+N1226</f>
        <v>0</v>
      </c>
      <c r="P1226" s="559"/>
      <c r="Q1226" s="562">
        <f t="shared" ref="Q1226:Q1227" si="83">O1226+P1226</f>
        <v>0</v>
      </c>
    </row>
    <row r="1227" spans="1:17" s="563" customFormat="1" ht="20.25" customHeight="1" x14ac:dyDescent="0.2">
      <c r="A1227" s="619" t="str">
        <f>'FN_priloga 1'!$B$1</f>
        <v>EKONOMSKA ŠOLA MURSKA SOBOTA, NORŠINSKA ULICA 13, 9000 MURSKA SOBOTA</v>
      </c>
      <c r="B1227" s="617"/>
      <c r="C1227" s="614"/>
      <c r="D1227" s="564"/>
      <c r="E1227" s="565"/>
      <c r="F1227" s="564"/>
      <c r="G1227" s="564"/>
      <c r="H1227" s="564"/>
      <c r="I1227" s="564"/>
      <c r="J1227" s="564"/>
      <c r="K1227" s="566">
        <f t="shared" si="80"/>
        <v>0</v>
      </c>
      <c r="L1227" s="564"/>
      <c r="M1227" s="564"/>
      <c r="N1227" s="566">
        <f t="shared" si="81"/>
        <v>0</v>
      </c>
      <c r="O1227" s="566">
        <f t="shared" si="82"/>
        <v>0</v>
      </c>
      <c r="P1227" s="564"/>
      <c r="Q1227" s="567">
        <f t="shared" si="83"/>
        <v>0</v>
      </c>
    </row>
  </sheetData>
  <sheetProtection password="CF3D" sheet="1" objects="1" scenarios="1"/>
  <mergeCells count="14">
    <mergeCell ref="E1:I1"/>
    <mergeCell ref="P3:P4"/>
    <mergeCell ref="Q3:Q4"/>
    <mergeCell ref="F3:F4"/>
    <mergeCell ref="E3:E4"/>
    <mergeCell ref="H3:K3"/>
    <mergeCell ref="L3:N3"/>
    <mergeCell ref="G3:G4"/>
    <mergeCell ref="J1:N1"/>
    <mergeCell ref="D3:D4"/>
    <mergeCell ref="C3:C4"/>
    <mergeCell ref="B3:B4"/>
    <mergeCell ref="A3:A4"/>
    <mergeCell ref="O3:O4"/>
  </mergeCells>
  <pageMargins left="0.70866141732283472" right="0.70866141732283472" top="0.74803149606299213" bottom="0.74803149606299213" header="0.31496062992125984" footer="0.31496062992125984"/>
  <pageSetup paperSize="9" scale="71" fitToHeight="100" orientation="landscape" verticalDpi="598"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št!$G$52:$G$53</xm:f>
          </x14:formula1>
          <xm:sqref>C5:C1227</xm:sqref>
        </x14:dataValidation>
        <x14:dataValidation type="list" allowBlank="1" showInputMessage="1" showErrorMessage="1">
          <x14:formula1>
            <xm:f>št!$G$55:$G$57</xm:f>
          </x14:formula1>
          <xm:sqref>E5:E1227</xm:sqref>
        </x14:dataValidation>
        <x14:dataValidation type="list" allowBlank="1" showInputMessage="1" showErrorMessage="1">
          <x14:formula1>
            <xm:f>št!$G$60:$G$69</xm:f>
          </x14:formula1>
          <xm:sqref>F5:F1227</xm:sqref>
        </x14:dataValidation>
        <x14:dataValidation type="list" allowBlank="1" showInputMessage="1">
          <x14:formula1>
            <xm:f>št!$G$18:$G$48</xm:f>
          </x14:formula1>
          <xm:sqref>B5:B1227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pageSetUpPr fitToPage="1"/>
  </sheetPr>
  <dimension ref="A1:C32"/>
  <sheetViews>
    <sheetView topLeftCell="A16" zoomScaleNormal="100" workbookViewId="0">
      <selection activeCell="A21" sqref="A21:C27"/>
    </sheetView>
  </sheetViews>
  <sheetFormatPr defaultRowHeight="16.5" x14ac:dyDescent="0.3"/>
  <cols>
    <col min="1" max="1" width="62.85546875" style="68" customWidth="1"/>
    <col min="2" max="3" width="21.42578125" style="68" customWidth="1"/>
    <col min="4" max="4" width="12.5703125" style="68" customWidth="1"/>
    <col min="5" max="5" width="12.5703125" style="68" bestFit="1" customWidth="1"/>
    <col min="6" max="16384" width="9.140625" style="68"/>
  </cols>
  <sheetData>
    <row r="1" spans="1:3" x14ac:dyDescent="0.3">
      <c r="A1" s="818" t="s">
        <v>592</v>
      </c>
      <c r="B1" s="819"/>
      <c r="C1" s="819"/>
    </row>
    <row r="2" spans="1:3" s="592" customFormat="1" ht="16.5" customHeight="1" x14ac:dyDescent="0.25">
      <c r="A2" s="819"/>
      <c r="B2" s="819"/>
      <c r="C2" s="819"/>
    </row>
    <row r="3" spans="1:3" x14ac:dyDescent="0.3">
      <c r="A3" s="521"/>
      <c r="C3" s="6" t="s">
        <v>568</v>
      </c>
    </row>
    <row r="4" spans="1:3" x14ac:dyDescent="0.3">
      <c r="A4" s="568"/>
      <c r="B4" s="568" t="s">
        <v>550</v>
      </c>
    </row>
    <row r="5" spans="1:3" ht="82.5" x14ac:dyDescent="0.3">
      <c r="A5" s="569" t="s">
        <v>544</v>
      </c>
      <c r="B5" s="570" t="s">
        <v>546</v>
      </c>
      <c r="C5" s="570" t="s">
        <v>545</v>
      </c>
    </row>
    <row r="6" spans="1:3" ht="36.950000000000003" customHeight="1" x14ac:dyDescent="0.3">
      <c r="A6" s="571" t="s">
        <v>533</v>
      </c>
      <c r="B6" s="572">
        <f>SUMIFS('FN_priloga 4_KN'!$Q$5:$Q$201,'FN_priloga 4_KN'!$C$5:$C$201,"1.1.2019",'FN_priloga 4_KN'!$F$5:$F$201,'FN_priloga 4a_KN_Uredba'!A6)</f>
        <v>50.08</v>
      </c>
      <c r="C6" s="572">
        <f>SUMIFS('FN_priloga 4_KN'!$Q$5:$Q$201,'FN_priloga 4_KN'!$C$5:$C$201,"1.1.2020",'FN_priloga 4_KN'!$F$5:$F$201,'FN_priloga 4a_KN_Uredba'!A6)</f>
        <v>49.08</v>
      </c>
    </row>
    <row r="7" spans="1:3" ht="36.950000000000003" customHeight="1" x14ac:dyDescent="0.3">
      <c r="A7" s="571" t="s">
        <v>534</v>
      </c>
      <c r="B7" s="572">
        <f>SUMIFS('FN_priloga 4_KN'!$Q$5:$Q$201,'FN_priloga 4_KN'!$C$5:$C$201,"1.1.2019",'FN_priloga 4_KN'!$F$5:$F$201,'FN_priloga 4a_KN_Uredba'!A7)</f>
        <v>0</v>
      </c>
      <c r="C7" s="572">
        <f>SUMIFS('FN_priloga 4_KN'!$Q$5:$Q$201,'FN_priloga 4_KN'!$C$5:$C$201,"1.1.2020",'FN_priloga 4_KN'!$F$5:$F$201,'FN_priloga 4a_KN_Uredba'!A7)</f>
        <v>0</v>
      </c>
    </row>
    <row r="8" spans="1:3" ht="36.950000000000003" customHeight="1" x14ac:dyDescent="0.3">
      <c r="A8" s="571" t="s">
        <v>535</v>
      </c>
      <c r="B8" s="572">
        <f>SUMIFS('FN_priloga 4_KN'!$Q$5:$Q$201,'FN_priloga 4_KN'!$C$5:$C$201,"1.1.2019",'FN_priloga 4_KN'!$F$5:$F$201,'FN_priloga 4a_KN_Uredba'!A8)</f>
        <v>0</v>
      </c>
      <c r="C8" s="572">
        <f>SUMIFS('FN_priloga 4_KN'!$Q$5:$Q$201,'FN_priloga 4_KN'!$C$5:$C$201,"1.1.2020",'FN_priloga 4_KN'!$F$5:$F$201,'FN_priloga 4a_KN_Uredba'!A8)</f>
        <v>0</v>
      </c>
    </row>
    <row r="9" spans="1:3" ht="36.950000000000003" customHeight="1" x14ac:dyDescent="0.3">
      <c r="A9" s="571" t="s">
        <v>572</v>
      </c>
      <c r="B9" s="572">
        <f>SUMIFS('FN_priloga 4_KN'!$Q$5:$Q$201,'FN_priloga 4_KN'!$C$5:$C$201,"1.1.2019",'FN_priloga 4_KN'!$F$5:$F$201,'FN_priloga 4a_KN_Uredba'!A9)</f>
        <v>1.5</v>
      </c>
      <c r="C9" s="572">
        <f>SUMIFS('FN_priloga 4_KN'!$Q$5:$Q$201,'FN_priloga 4_KN'!$C$5:$C$201,"1.1.2020",'FN_priloga 4_KN'!$F$5:$F$201,'FN_priloga 4a_KN_Uredba'!A9)</f>
        <v>1.5</v>
      </c>
    </row>
    <row r="10" spans="1:3" ht="36.950000000000003" customHeight="1" x14ac:dyDescent="0.3">
      <c r="A10" s="571" t="s">
        <v>536</v>
      </c>
      <c r="B10" s="572">
        <f>SUMIFS('FN_priloga 4_KN'!$Q$5:$Q$201,'FN_priloga 4_KN'!$C$5:$C$201,"1.1.2019",'FN_priloga 4_KN'!$F$5:$F$201,'FN_priloga 4a_KN_Uredba'!A10)</f>
        <v>0.5</v>
      </c>
      <c r="C10" s="572">
        <f>SUMIFS('FN_priloga 4_KN'!$Q$5:$Q$201,'FN_priloga 4_KN'!$C$5:$C$201,"1.1.2020",'FN_priloga 4_KN'!$F$5:$F$201,'FN_priloga 4a_KN_Uredba'!A10)</f>
        <v>0.5</v>
      </c>
    </row>
    <row r="11" spans="1:3" ht="36.950000000000003" customHeight="1" x14ac:dyDescent="0.3">
      <c r="A11" s="571" t="s">
        <v>537</v>
      </c>
      <c r="B11" s="572">
        <f>SUMIFS('FN_priloga 4_KN'!$Q$5:$Q$201,'FN_priloga 4_KN'!$C$5:$C$201,"1.1.2019",'FN_priloga 4_KN'!$F$5:$F$201,'FN_priloga 4a_KN_Uredba'!A11)</f>
        <v>0</v>
      </c>
      <c r="C11" s="572">
        <f>SUMIFS('FN_priloga 4_KN'!$Q$5:$Q$201,'FN_priloga 4_KN'!$C$5:$C$201,"1.1.2020",'FN_priloga 4_KN'!$F$5:$F$201,'FN_priloga 4a_KN_Uredba'!A11)</f>
        <v>0</v>
      </c>
    </row>
    <row r="12" spans="1:3" ht="36.950000000000003" customHeight="1" x14ac:dyDescent="0.3">
      <c r="A12" s="571" t="s">
        <v>538</v>
      </c>
      <c r="B12" s="572">
        <f>SUMIFS('FN_priloga 4_KN'!$Q$5:$Q$201,'FN_priloga 4_KN'!$C$5:$C$201,"1.1.2019",'FN_priloga 4_KN'!$F$5:$F$201,'FN_priloga 4a_KN_Uredba'!A12)</f>
        <v>0</v>
      </c>
      <c r="C12" s="572">
        <f>SUMIFS('FN_priloga 4_KN'!$Q$5:$Q$201,'FN_priloga 4_KN'!$C$5:$C$201,"1.1.2020",'FN_priloga 4_KN'!$F$5:$F$201,'FN_priloga 4a_KN_Uredba'!A12)</f>
        <v>0</v>
      </c>
    </row>
    <row r="13" spans="1:3" ht="73.5" customHeight="1" x14ac:dyDescent="0.3">
      <c r="A13" s="571" t="s">
        <v>573</v>
      </c>
      <c r="B13" s="572">
        <f>SUMIFS('FN_priloga 4_KN'!$Q$5:$Q$201,'FN_priloga 4_KN'!$C$5:$C$201,"1.1.2019",'FN_priloga 4_KN'!$F$5:$F$201,"8. Sredstva ZZZS za zdravnike pripravnike in specializante…")</f>
        <v>0</v>
      </c>
      <c r="C13" s="572">
        <f>SUMIFS('FN_priloga 4_KN'!$Q$5:$Q$201,'FN_priloga 4_KN'!$C$5:$C$201,"1.1.2020",'FN_priloga 4_KN'!$F$5:$F$201,"8. Sredstva ZZZS za zdravnike pripravnike in specializante…")</f>
        <v>0</v>
      </c>
    </row>
    <row r="14" spans="1:3" ht="36.950000000000003" customHeight="1" x14ac:dyDescent="0.3">
      <c r="A14" s="571" t="s">
        <v>574</v>
      </c>
      <c r="B14" s="572">
        <f>SUMIFS('FN_priloga 4_KN'!$Q$5:$Q$201,'FN_priloga 4_KN'!$C$5:$C$201,"1.1.2019",'FN_priloga 4_KN'!$F$5:$F$201,'FN_priloga 4a_KN_Uredba'!A14)</f>
        <v>0</v>
      </c>
      <c r="C14" s="572">
        <f>SUMIFS('FN_priloga 4_KN'!$Q$5:$Q$201,'FN_priloga 4_KN'!$C$5:$C$201,"1.1.2020",'FN_priloga 4_KN'!$F$5:$F$201,'FN_priloga 4a_KN_Uredba'!A14)</f>
        <v>0</v>
      </c>
    </row>
    <row r="15" spans="1:3" ht="36.950000000000003" customHeight="1" x14ac:dyDescent="0.3">
      <c r="A15" s="571" t="s">
        <v>539</v>
      </c>
      <c r="B15" s="572">
        <f>SUMIFS('FN_priloga 4_KN'!$Q$5:$Q$201,'FN_priloga 4_KN'!$C$5:$C$201,"1.1.2019",'FN_priloga 4_KN'!$F$5:$F$201,'FN_priloga 4a_KN_Uredba'!A15)</f>
        <v>0</v>
      </c>
      <c r="C15" s="572">
        <f>SUMIFS('FN_priloga 4_KN'!$Q$5:$Q$201,'FN_priloga 4_KN'!$C$5:$C$201,"1.1.2020",'FN_priloga 4_KN'!$F$5:$F$201,'FN_priloga 4a_KN_Uredba'!A15)</f>
        <v>0</v>
      </c>
    </row>
    <row r="16" spans="1:3" s="553" customFormat="1" ht="36.950000000000003" customHeight="1" x14ac:dyDescent="0.25">
      <c r="A16" s="573" t="s">
        <v>547</v>
      </c>
      <c r="B16" s="574">
        <f>SUM(B6:B15)</f>
        <v>52.08</v>
      </c>
      <c r="C16" s="574">
        <f>SUM(C6:C15)</f>
        <v>51.08</v>
      </c>
    </row>
    <row r="17" spans="1:3" s="553" customFormat="1" ht="36.950000000000003" customHeight="1" x14ac:dyDescent="0.25">
      <c r="A17" s="573" t="s">
        <v>548</v>
      </c>
      <c r="B17" s="574">
        <f>SUM(B6:B9)</f>
        <v>51.58</v>
      </c>
      <c r="C17" s="574">
        <f>SUM(C6:C9)</f>
        <v>50.58</v>
      </c>
    </row>
    <row r="18" spans="1:3" s="553" customFormat="1" ht="36.950000000000003" customHeight="1" x14ac:dyDescent="0.25">
      <c r="A18" s="573" t="s">
        <v>549</v>
      </c>
      <c r="B18" s="574">
        <f>SUM(B10:B15)</f>
        <v>0.5</v>
      </c>
      <c r="C18" s="574">
        <f>SUM(C10:C15)</f>
        <v>0.5</v>
      </c>
    </row>
    <row r="20" spans="1:3" x14ac:dyDescent="0.3">
      <c r="A20" s="588" t="s">
        <v>593</v>
      </c>
      <c r="B20" s="589"/>
      <c r="C20" s="589"/>
    </row>
    <row r="21" spans="1:3" x14ac:dyDescent="0.3">
      <c r="A21" s="809" t="s">
        <v>647</v>
      </c>
      <c r="B21" s="810"/>
      <c r="C21" s="811"/>
    </row>
    <row r="22" spans="1:3" x14ac:dyDescent="0.3">
      <c r="A22" s="812"/>
      <c r="B22" s="813"/>
      <c r="C22" s="814"/>
    </row>
    <row r="23" spans="1:3" x14ac:dyDescent="0.3">
      <c r="A23" s="812"/>
      <c r="B23" s="813"/>
      <c r="C23" s="814"/>
    </row>
    <row r="24" spans="1:3" x14ac:dyDescent="0.3">
      <c r="A24" s="812"/>
      <c r="B24" s="813"/>
      <c r="C24" s="814"/>
    </row>
    <row r="25" spans="1:3" x14ac:dyDescent="0.3">
      <c r="A25" s="812"/>
      <c r="B25" s="813"/>
      <c r="C25" s="814"/>
    </row>
    <row r="26" spans="1:3" x14ac:dyDescent="0.3">
      <c r="A26" s="812"/>
      <c r="B26" s="813"/>
      <c r="C26" s="814"/>
    </row>
    <row r="27" spans="1:3" x14ac:dyDescent="0.3">
      <c r="A27" s="815"/>
      <c r="B27" s="816"/>
      <c r="C27" s="817"/>
    </row>
    <row r="28" spans="1:3" x14ac:dyDescent="0.3">
      <c r="A28" s="590"/>
      <c r="B28" s="591"/>
      <c r="C28" s="591"/>
    </row>
    <row r="30" spans="1:3" x14ac:dyDescent="0.3">
      <c r="A30" s="56" t="s">
        <v>78</v>
      </c>
      <c r="B30" s="40"/>
      <c r="C30" s="46" t="s">
        <v>79</v>
      </c>
    </row>
    <row r="31" spans="1:3" x14ac:dyDescent="0.3">
      <c r="A31" s="56"/>
      <c r="B31" s="46"/>
      <c r="C31" s="46"/>
    </row>
    <row r="32" spans="1:3" x14ac:dyDescent="0.3">
      <c r="A32" s="59" t="s">
        <v>611</v>
      </c>
      <c r="B32" s="46"/>
      <c r="C32" s="57">
        <v>43528</v>
      </c>
    </row>
  </sheetData>
  <sheetProtection password="CF3D" sheet="1" objects="1" scenarios="1"/>
  <mergeCells count="2">
    <mergeCell ref="A21:C27"/>
    <mergeCell ref="A1:C2"/>
  </mergeCells>
  <pageMargins left="0.70866141732283472" right="0.70866141732283472" top="0.74803149606299213" bottom="0.74803149606299213" header="0.31496062992125984" footer="0.31496062992125984"/>
  <pageSetup paperSize="9" scale="82" orientation="portrait" verticalDpi="598"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topLeftCell="B16" workbookViewId="0">
      <selection activeCell="G34" sqref="G34"/>
    </sheetView>
  </sheetViews>
  <sheetFormatPr defaultRowHeight="15" x14ac:dyDescent="0.25"/>
  <cols>
    <col min="2" max="2" width="77" bestFit="1" customWidth="1"/>
    <col min="7" max="7" width="51.7109375" customWidth="1"/>
  </cols>
  <sheetData>
    <row r="1" spans="1:7" x14ac:dyDescent="0.25">
      <c r="A1" s="131" t="s">
        <v>297</v>
      </c>
      <c r="B1" s="131" t="s">
        <v>447</v>
      </c>
      <c r="C1" s="131" t="s">
        <v>448</v>
      </c>
      <c r="G1" t="s">
        <v>540</v>
      </c>
    </row>
    <row r="2" spans="1:7" x14ac:dyDescent="0.25">
      <c r="A2" s="135">
        <v>10927140</v>
      </c>
      <c r="B2" t="s">
        <v>381</v>
      </c>
      <c r="C2">
        <v>84</v>
      </c>
      <c r="G2" s="219" t="s">
        <v>578</v>
      </c>
    </row>
    <row r="3" spans="1:7" x14ac:dyDescent="0.25">
      <c r="A3" s="135">
        <v>11732199</v>
      </c>
      <c r="B3" t="s">
        <v>337</v>
      </c>
      <c r="C3">
        <v>40</v>
      </c>
      <c r="G3" s="219" t="s">
        <v>579</v>
      </c>
    </row>
    <row r="4" spans="1:7" x14ac:dyDescent="0.25">
      <c r="A4">
        <v>11775823</v>
      </c>
      <c r="B4" t="s">
        <v>301</v>
      </c>
      <c r="C4">
        <v>4</v>
      </c>
      <c r="G4" s="219" t="s">
        <v>466</v>
      </c>
    </row>
    <row r="5" spans="1:7" x14ac:dyDescent="0.25">
      <c r="A5" s="135">
        <v>11898852</v>
      </c>
      <c r="B5" t="s">
        <v>311</v>
      </c>
      <c r="C5">
        <v>14</v>
      </c>
      <c r="G5" s="219" t="s">
        <v>467</v>
      </c>
    </row>
    <row r="6" spans="1:7" x14ac:dyDescent="0.25">
      <c r="A6">
        <v>12782076</v>
      </c>
      <c r="B6" t="s">
        <v>318</v>
      </c>
      <c r="C6">
        <v>21</v>
      </c>
      <c r="G6" s="232" t="s">
        <v>488</v>
      </c>
    </row>
    <row r="7" spans="1:7" x14ac:dyDescent="0.25">
      <c r="A7">
        <v>13129635</v>
      </c>
      <c r="B7" t="s">
        <v>353</v>
      </c>
      <c r="C7">
        <v>56</v>
      </c>
    </row>
    <row r="8" spans="1:7" x14ac:dyDescent="0.25">
      <c r="A8">
        <v>13707787</v>
      </c>
      <c r="B8" t="s">
        <v>422</v>
      </c>
      <c r="C8">
        <v>125</v>
      </c>
    </row>
    <row r="9" spans="1:7" x14ac:dyDescent="0.25">
      <c r="A9" s="135">
        <v>13997360</v>
      </c>
      <c r="B9" t="s">
        <v>320</v>
      </c>
      <c r="C9">
        <v>23</v>
      </c>
    </row>
    <row r="10" spans="1:7" x14ac:dyDescent="0.25">
      <c r="A10" s="135">
        <v>15203298</v>
      </c>
      <c r="B10" t="s">
        <v>343</v>
      </c>
      <c r="C10">
        <v>46</v>
      </c>
      <c r="G10" s="219" t="s">
        <v>494</v>
      </c>
    </row>
    <row r="11" spans="1:7" x14ac:dyDescent="0.25">
      <c r="A11" s="135">
        <v>16722841</v>
      </c>
      <c r="B11" t="s">
        <v>339</v>
      </c>
      <c r="C11">
        <v>42</v>
      </c>
      <c r="G11" s="219" t="s">
        <v>466</v>
      </c>
    </row>
    <row r="12" spans="1:7" x14ac:dyDescent="0.25">
      <c r="A12" s="135">
        <v>17067006</v>
      </c>
      <c r="B12" t="s">
        <v>352</v>
      </c>
      <c r="C12">
        <v>55</v>
      </c>
      <c r="G12" s="219" t="s">
        <v>467</v>
      </c>
    </row>
    <row r="13" spans="1:7" x14ac:dyDescent="0.25">
      <c r="A13" s="135">
        <v>17683785</v>
      </c>
      <c r="B13" t="s">
        <v>378</v>
      </c>
      <c r="C13">
        <v>81</v>
      </c>
      <c r="G13" s="232" t="s">
        <v>488</v>
      </c>
    </row>
    <row r="14" spans="1:7" x14ac:dyDescent="0.25">
      <c r="A14">
        <v>18346308</v>
      </c>
      <c r="B14" t="s">
        <v>421</v>
      </c>
      <c r="C14">
        <v>124</v>
      </c>
    </row>
    <row r="15" spans="1:7" x14ac:dyDescent="0.25">
      <c r="A15">
        <v>19618174</v>
      </c>
      <c r="B15" t="s">
        <v>423</v>
      </c>
      <c r="C15">
        <v>126</v>
      </c>
    </row>
    <row r="16" spans="1:7" x14ac:dyDescent="0.25">
      <c r="A16" s="135">
        <v>20192533</v>
      </c>
      <c r="B16" t="s">
        <v>375</v>
      </c>
      <c r="C16">
        <v>78</v>
      </c>
    </row>
    <row r="17" spans="1:7" x14ac:dyDescent="0.25">
      <c r="A17">
        <v>21107815</v>
      </c>
      <c r="B17" t="s">
        <v>432</v>
      </c>
      <c r="C17">
        <v>135</v>
      </c>
    </row>
    <row r="18" spans="1:7" x14ac:dyDescent="0.25">
      <c r="A18" s="135">
        <v>21344205</v>
      </c>
      <c r="B18" t="s">
        <v>383</v>
      </c>
      <c r="C18">
        <v>86</v>
      </c>
      <c r="G18" t="s">
        <v>518</v>
      </c>
    </row>
    <row r="19" spans="1:7" x14ac:dyDescent="0.25">
      <c r="A19">
        <v>22590439</v>
      </c>
      <c r="B19" t="s">
        <v>326</v>
      </c>
      <c r="C19">
        <v>29</v>
      </c>
      <c r="G19" t="s">
        <v>523</v>
      </c>
    </row>
    <row r="20" spans="1:7" x14ac:dyDescent="0.25">
      <c r="A20">
        <v>23369809</v>
      </c>
      <c r="B20" t="s">
        <v>298</v>
      </c>
      <c r="C20">
        <v>1</v>
      </c>
      <c r="G20" t="s">
        <v>522</v>
      </c>
    </row>
    <row r="21" spans="1:7" x14ac:dyDescent="0.25">
      <c r="A21">
        <v>24546208</v>
      </c>
      <c r="B21" t="s">
        <v>362</v>
      </c>
      <c r="C21">
        <v>65</v>
      </c>
      <c r="G21" t="s">
        <v>508</v>
      </c>
    </row>
    <row r="22" spans="1:7" x14ac:dyDescent="0.25">
      <c r="A22">
        <v>26341395</v>
      </c>
      <c r="B22" t="s">
        <v>424</v>
      </c>
      <c r="C22">
        <v>127</v>
      </c>
      <c r="G22" t="s">
        <v>516</v>
      </c>
    </row>
    <row r="23" spans="1:7" x14ac:dyDescent="0.25">
      <c r="A23" s="135">
        <v>26398303</v>
      </c>
      <c r="B23" t="s">
        <v>371</v>
      </c>
      <c r="C23">
        <v>74</v>
      </c>
      <c r="G23" t="s">
        <v>513</v>
      </c>
    </row>
    <row r="24" spans="1:7" x14ac:dyDescent="0.25">
      <c r="A24" s="135">
        <v>26806088</v>
      </c>
      <c r="B24" t="s">
        <v>403</v>
      </c>
      <c r="C24">
        <v>106</v>
      </c>
      <c r="G24" t="s">
        <v>512</v>
      </c>
    </row>
    <row r="25" spans="1:7" x14ac:dyDescent="0.25">
      <c r="A25">
        <v>27201163</v>
      </c>
      <c r="B25" t="s">
        <v>304</v>
      </c>
      <c r="C25">
        <v>7</v>
      </c>
      <c r="G25" t="s">
        <v>525</v>
      </c>
    </row>
    <row r="26" spans="1:7" x14ac:dyDescent="0.25">
      <c r="A26" s="135">
        <v>27380297</v>
      </c>
      <c r="B26" t="s">
        <v>389</v>
      </c>
      <c r="C26">
        <v>92</v>
      </c>
      <c r="G26" t="s">
        <v>503</v>
      </c>
    </row>
    <row r="27" spans="1:7" x14ac:dyDescent="0.25">
      <c r="A27" s="135">
        <v>28922026</v>
      </c>
      <c r="B27" t="s">
        <v>349</v>
      </c>
      <c r="C27">
        <v>52</v>
      </c>
      <c r="G27" t="s">
        <v>587</v>
      </c>
    </row>
    <row r="28" spans="1:7" x14ac:dyDescent="0.25">
      <c r="A28" s="135">
        <v>29929610</v>
      </c>
      <c r="B28" t="s">
        <v>323</v>
      </c>
      <c r="C28">
        <v>26</v>
      </c>
      <c r="G28" t="s">
        <v>517</v>
      </c>
    </row>
    <row r="29" spans="1:7" x14ac:dyDescent="0.25">
      <c r="A29">
        <v>30873045</v>
      </c>
      <c r="B29" t="s">
        <v>445</v>
      </c>
      <c r="C29">
        <v>148</v>
      </c>
      <c r="G29" t="s">
        <v>506</v>
      </c>
    </row>
    <row r="30" spans="1:7" x14ac:dyDescent="0.25">
      <c r="A30">
        <v>31808093</v>
      </c>
      <c r="B30" t="s">
        <v>359</v>
      </c>
      <c r="C30">
        <v>62</v>
      </c>
      <c r="G30" t="s">
        <v>521</v>
      </c>
    </row>
    <row r="31" spans="1:7" x14ac:dyDescent="0.25">
      <c r="A31" s="135">
        <v>31987249</v>
      </c>
      <c r="B31" t="s">
        <v>397</v>
      </c>
      <c r="C31">
        <v>100</v>
      </c>
      <c r="G31" t="s">
        <v>520</v>
      </c>
    </row>
    <row r="32" spans="1:7" x14ac:dyDescent="0.25">
      <c r="A32" s="135">
        <v>32934335</v>
      </c>
      <c r="B32" t="s">
        <v>302</v>
      </c>
      <c r="C32">
        <v>5</v>
      </c>
      <c r="G32" t="s">
        <v>515</v>
      </c>
    </row>
    <row r="33" spans="1:7" x14ac:dyDescent="0.25">
      <c r="A33" s="135">
        <v>34857788</v>
      </c>
      <c r="B33" t="s">
        <v>321</v>
      </c>
      <c r="C33">
        <v>24</v>
      </c>
      <c r="G33" t="s">
        <v>511</v>
      </c>
    </row>
    <row r="34" spans="1:7" x14ac:dyDescent="0.25">
      <c r="A34">
        <v>35378620</v>
      </c>
      <c r="B34" t="s">
        <v>435</v>
      </c>
      <c r="C34">
        <v>138</v>
      </c>
      <c r="G34" t="s">
        <v>509</v>
      </c>
    </row>
    <row r="35" spans="1:7" x14ac:dyDescent="0.25">
      <c r="A35" s="135">
        <v>36867578</v>
      </c>
      <c r="B35" t="s">
        <v>344</v>
      </c>
      <c r="C35">
        <v>47</v>
      </c>
      <c r="G35" t="s">
        <v>510</v>
      </c>
    </row>
    <row r="36" spans="1:7" x14ac:dyDescent="0.25">
      <c r="A36">
        <v>39128436</v>
      </c>
      <c r="B36" t="s">
        <v>429</v>
      </c>
      <c r="C36">
        <v>132</v>
      </c>
      <c r="G36" t="s">
        <v>504</v>
      </c>
    </row>
    <row r="37" spans="1:7" x14ac:dyDescent="0.25">
      <c r="A37" s="135">
        <v>39462692</v>
      </c>
      <c r="B37" t="s">
        <v>373</v>
      </c>
      <c r="C37">
        <v>76</v>
      </c>
      <c r="G37" t="s">
        <v>505</v>
      </c>
    </row>
    <row r="38" spans="1:7" x14ac:dyDescent="0.25">
      <c r="A38">
        <v>39583953</v>
      </c>
      <c r="B38" t="s">
        <v>434</v>
      </c>
      <c r="C38">
        <v>137</v>
      </c>
      <c r="G38" t="s">
        <v>524</v>
      </c>
    </row>
    <row r="39" spans="1:7" x14ac:dyDescent="0.25">
      <c r="A39" s="135">
        <v>39643735</v>
      </c>
      <c r="B39" t="s">
        <v>377</v>
      </c>
      <c r="C39">
        <v>80</v>
      </c>
      <c r="G39" t="s">
        <v>514</v>
      </c>
    </row>
    <row r="40" spans="1:7" x14ac:dyDescent="0.25">
      <c r="A40">
        <v>40605035</v>
      </c>
      <c r="B40" t="s">
        <v>412</v>
      </c>
      <c r="C40">
        <v>115</v>
      </c>
      <c r="G40" t="s">
        <v>526</v>
      </c>
    </row>
    <row r="41" spans="1:7" x14ac:dyDescent="0.25">
      <c r="A41">
        <v>41262735</v>
      </c>
      <c r="B41" t="s">
        <v>439</v>
      </c>
      <c r="C41">
        <v>142</v>
      </c>
      <c r="G41" t="s">
        <v>519</v>
      </c>
    </row>
    <row r="42" spans="1:7" x14ac:dyDescent="0.25">
      <c r="A42">
        <v>41623878</v>
      </c>
      <c r="B42" t="s">
        <v>417</v>
      </c>
      <c r="C42">
        <v>120</v>
      </c>
      <c r="G42" t="s">
        <v>507</v>
      </c>
    </row>
    <row r="43" spans="1:7" x14ac:dyDescent="0.25">
      <c r="A43" s="135">
        <v>42181216</v>
      </c>
      <c r="B43" t="s">
        <v>330</v>
      </c>
      <c r="C43">
        <v>33</v>
      </c>
      <c r="G43" t="s">
        <v>529</v>
      </c>
    </row>
    <row r="44" spans="1:7" x14ac:dyDescent="0.25">
      <c r="A44">
        <v>42192790</v>
      </c>
      <c r="B44" t="s">
        <v>420</v>
      </c>
      <c r="C44">
        <v>123</v>
      </c>
      <c r="G44" t="s">
        <v>530</v>
      </c>
    </row>
    <row r="45" spans="1:7" x14ac:dyDescent="0.25">
      <c r="A45">
        <v>42615011</v>
      </c>
      <c r="B45" t="s">
        <v>368</v>
      </c>
      <c r="C45">
        <v>71</v>
      </c>
      <c r="G45" t="s">
        <v>528</v>
      </c>
    </row>
    <row r="46" spans="1:7" x14ac:dyDescent="0.25">
      <c r="A46" s="135">
        <v>42992206</v>
      </c>
      <c r="B46" t="s">
        <v>346</v>
      </c>
      <c r="C46">
        <v>49</v>
      </c>
      <c r="G46" t="s">
        <v>527</v>
      </c>
    </row>
    <row r="47" spans="1:7" x14ac:dyDescent="0.25">
      <c r="A47" s="135">
        <v>43787991</v>
      </c>
      <c r="B47" t="s">
        <v>392</v>
      </c>
      <c r="C47">
        <v>95</v>
      </c>
      <c r="G47" t="s">
        <v>531</v>
      </c>
    </row>
    <row r="48" spans="1:7" x14ac:dyDescent="0.25">
      <c r="A48" s="135">
        <v>44240562</v>
      </c>
      <c r="B48" t="s">
        <v>384</v>
      </c>
      <c r="C48">
        <v>87</v>
      </c>
      <c r="G48" t="s">
        <v>532</v>
      </c>
    </row>
    <row r="49" spans="1:7" x14ac:dyDescent="0.25">
      <c r="A49" s="135">
        <v>45091501</v>
      </c>
      <c r="B49" t="s">
        <v>348</v>
      </c>
      <c r="C49">
        <v>51</v>
      </c>
    </row>
    <row r="50" spans="1:7" x14ac:dyDescent="0.25">
      <c r="A50" s="135">
        <v>45797781</v>
      </c>
      <c r="B50" t="s">
        <v>374</v>
      </c>
      <c r="C50">
        <v>77</v>
      </c>
    </row>
    <row r="51" spans="1:7" x14ac:dyDescent="0.25">
      <c r="A51" s="135">
        <v>46571558</v>
      </c>
      <c r="B51" t="s">
        <v>309</v>
      </c>
      <c r="C51">
        <v>12</v>
      </c>
    </row>
    <row r="52" spans="1:7" x14ac:dyDescent="0.25">
      <c r="A52" s="135">
        <v>47081961</v>
      </c>
      <c r="B52" t="s">
        <v>402</v>
      </c>
      <c r="C52">
        <v>105</v>
      </c>
      <c r="G52" s="234">
        <v>43466</v>
      </c>
    </row>
    <row r="53" spans="1:7" x14ac:dyDescent="0.25">
      <c r="A53" s="135">
        <v>47364220</v>
      </c>
      <c r="B53" t="s">
        <v>394</v>
      </c>
      <c r="C53">
        <v>97</v>
      </c>
      <c r="G53" s="234">
        <v>43831</v>
      </c>
    </row>
    <row r="54" spans="1:7" x14ac:dyDescent="0.25">
      <c r="A54">
        <v>47663723</v>
      </c>
      <c r="B54" t="s">
        <v>436</v>
      </c>
      <c r="C54">
        <v>139</v>
      </c>
    </row>
    <row r="55" spans="1:7" x14ac:dyDescent="0.25">
      <c r="A55">
        <v>48190675</v>
      </c>
      <c r="B55" t="s">
        <v>416</v>
      </c>
      <c r="C55">
        <v>119</v>
      </c>
      <c r="G55" s="131" t="s">
        <v>92</v>
      </c>
    </row>
    <row r="56" spans="1:7" x14ac:dyDescent="0.25">
      <c r="A56" s="135">
        <v>49707728</v>
      </c>
      <c r="B56" t="s">
        <v>380</v>
      </c>
      <c r="C56">
        <v>83</v>
      </c>
      <c r="G56" s="131" t="s">
        <v>541</v>
      </c>
    </row>
    <row r="57" spans="1:7" x14ac:dyDescent="0.25">
      <c r="A57" s="135">
        <v>50498720</v>
      </c>
      <c r="B57" t="s">
        <v>395</v>
      </c>
      <c r="C57">
        <v>98</v>
      </c>
      <c r="G57" s="131" t="s">
        <v>95</v>
      </c>
    </row>
    <row r="58" spans="1:7" x14ac:dyDescent="0.25">
      <c r="A58" s="135">
        <v>50844890</v>
      </c>
      <c r="B58" t="s">
        <v>350</v>
      </c>
      <c r="C58">
        <v>53</v>
      </c>
    </row>
    <row r="59" spans="1:7" x14ac:dyDescent="0.25">
      <c r="A59" s="135">
        <v>51349728</v>
      </c>
      <c r="B59" t="s">
        <v>387</v>
      </c>
      <c r="C59">
        <v>90</v>
      </c>
    </row>
    <row r="60" spans="1:7" x14ac:dyDescent="0.25">
      <c r="A60">
        <v>51691051</v>
      </c>
      <c r="B60" t="s">
        <v>443</v>
      </c>
      <c r="C60">
        <v>146</v>
      </c>
      <c r="G60" t="s">
        <v>533</v>
      </c>
    </row>
    <row r="61" spans="1:7" x14ac:dyDescent="0.25">
      <c r="A61" s="135">
        <v>52910946</v>
      </c>
      <c r="B61" t="s">
        <v>340</v>
      </c>
      <c r="C61">
        <v>43</v>
      </c>
      <c r="G61" t="s">
        <v>534</v>
      </c>
    </row>
    <row r="62" spans="1:7" x14ac:dyDescent="0.25">
      <c r="A62" s="135">
        <v>54021839</v>
      </c>
      <c r="B62" t="s">
        <v>329</v>
      </c>
      <c r="C62">
        <v>32</v>
      </c>
      <c r="G62" t="s">
        <v>535</v>
      </c>
    </row>
    <row r="63" spans="1:7" x14ac:dyDescent="0.25">
      <c r="A63" s="135">
        <v>54108411</v>
      </c>
      <c r="B63" t="s">
        <v>313</v>
      </c>
      <c r="C63">
        <v>16</v>
      </c>
      <c r="G63" s="233" t="s">
        <v>572</v>
      </c>
    </row>
    <row r="64" spans="1:7" x14ac:dyDescent="0.25">
      <c r="A64">
        <v>54767695</v>
      </c>
      <c r="B64" t="s">
        <v>363</v>
      </c>
      <c r="C64">
        <v>66</v>
      </c>
      <c r="G64" t="s">
        <v>536</v>
      </c>
    </row>
    <row r="65" spans="1:7" x14ac:dyDescent="0.25">
      <c r="A65">
        <v>54783020</v>
      </c>
      <c r="B65" t="s">
        <v>418</v>
      </c>
      <c r="C65">
        <v>121</v>
      </c>
      <c r="G65" t="s">
        <v>537</v>
      </c>
    </row>
    <row r="66" spans="1:7" x14ac:dyDescent="0.25">
      <c r="A66">
        <v>55313680</v>
      </c>
      <c r="B66" t="s">
        <v>364</v>
      </c>
      <c r="C66">
        <v>67</v>
      </c>
      <c r="G66" t="s">
        <v>538</v>
      </c>
    </row>
    <row r="67" spans="1:7" x14ac:dyDescent="0.25">
      <c r="A67" s="135">
        <v>55477232</v>
      </c>
      <c r="B67" t="s">
        <v>351</v>
      </c>
      <c r="C67">
        <v>54</v>
      </c>
      <c r="G67" t="s">
        <v>584</v>
      </c>
    </row>
    <row r="68" spans="1:7" x14ac:dyDescent="0.25">
      <c r="A68" s="135">
        <v>55517951</v>
      </c>
      <c r="B68" t="s">
        <v>316</v>
      </c>
      <c r="C68">
        <v>19</v>
      </c>
      <c r="G68" t="s">
        <v>574</v>
      </c>
    </row>
    <row r="69" spans="1:7" x14ac:dyDescent="0.25">
      <c r="A69">
        <v>56965346</v>
      </c>
      <c r="B69" t="s">
        <v>385</v>
      </c>
      <c r="C69">
        <v>88</v>
      </c>
      <c r="G69" t="s">
        <v>539</v>
      </c>
    </row>
    <row r="70" spans="1:7" x14ac:dyDescent="0.25">
      <c r="A70">
        <v>56971192</v>
      </c>
      <c r="B70" t="s">
        <v>366</v>
      </c>
      <c r="C70">
        <v>69</v>
      </c>
    </row>
    <row r="71" spans="1:7" x14ac:dyDescent="0.25">
      <c r="A71" s="135">
        <v>57726612</v>
      </c>
      <c r="B71" t="s">
        <v>327</v>
      </c>
      <c r="C71">
        <v>30</v>
      </c>
    </row>
    <row r="72" spans="1:7" x14ac:dyDescent="0.25">
      <c r="A72" s="135">
        <v>57801606</v>
      </c>
      <c r="B72" t="s">
        <v>372</v>
      </c>
      <c r="C72">
        <v>75</v>
      </c>
    </row>
    <row r="73" spans="1:7" x14ac:dyDescent="0.25">
      <c r="A73">
        <v>58751009</v>
      </c>
      <c r="B73" t="s">
        <v>333</v>
      </c>
      <c r="C73">
        <v>36</v>
      </c>
    </row>
    <row r="74" spans="1:7" x14ac:dyDescent="0.25">
      <c r="A74">
        <v>59942720</v>
      </c>
      <c r="B74" t="s">
        <v>393</v>
      </c>
      <c r="C74">
        <v>96</v>
      </c>
    </row>
    <row r="75" spans="1:7" x14ac:dyDescent="0.25">
      <c r="A75" s="135">
        <v>60520175</v>
      </c>
      <c r="B75" t="s">
        <v>390</v>
      </c>
      <c r="C75">
        <v>93</v>
      </c>
    </row>
    <row r="76" spans="1:7" x14ac:dyDescent="0.25">
      <c r="A76">
        <v>60977329</v>
      </c>
      <c r="B76" t="s">
        <v>428</v>
      </c>
      <c r="C76">
        <v>131</v>
      </c>
    </row>
    <row r="77" spans="1:7" x14ac:dyDescent="0.25">
      <c r="A77">
        <v>61745685</v>
      </c>
      <c r="B77" t="s">
        <v>408</v>
      </c>
      <c r="C77">
        <v>111</v>
      </c>
    </row>
    <row r="78" spans="1:7" x14ac:dyDescent="0.25">
      <c r="A78" s="135">
        <v>62275348</v>
      </c>
      <c r="B78" t="s">
        <v>399</v>
      </c>
      <c r="C78">
        <v>102</v>
      </c>
    </row>
    <row r="79" spans="1:7" x14ac:dyDescent="0.25">
      <c r="A79" s="135">
        <v>62434934</v>
      </c>
      <c r="B79" t="s">
        <v>342</v>
      </c>
      <c r="C79">
        <v>45</v>
      </c>
    </row>
    <row r="80" spans="1:7" x14ac:dyDescent="0.25">
      <c r="A80">
        <v>62534483</v>
      </c>
      <c r="B80" t="s">
        <v>427</v>
      </c>
      <c r="C80">
        <v>130</v>
      </c>
    </row>
    <row r="81" spans="1:3" x14ac:dyDescent="0.25">
      <c r="A81">
        <v>62536630</v>
      </c>
      <c r="B81" t="s">
        <v>409</v>
      </c>
      <c r="C81">
        <v>112</v>
      </c>
    </row>
    <row r="82" spans="1:3" x14ac:dyDescent="0.25">
      <c r="A82">
        <v>62721046</v>
      </c>
      <c r="B82" t="s">
        <v>358</v>
      </c>
      <c r="C82">
        <v>61</v>
      </c>
    </row>
    <row r="83" spans="1:3" x14ac:dyDescent="0.25">
      <c r="A83" s="135">
        <v>63009820</v>
      </c>
      <c r="B83" t="s">
        <v>332</v>
      </c>
      <c r="C83">
        <v>35</v>
      </c>
    </row>
    <row r="84" spans="1:3" x14ac:dyDescent="0.25">
      <c r="A84" s="135">
        <v>64067076</v>
      </c>
      <c r="B84" t="s">
        <v>325</v>
      </c>
      <c r="C84">
        <v>28</v>
      </c>
    </row>
    <row r="85" spans="1:3" x14ac:dyDescent="0.25">
      <c r="A85">
        <v>64178102</v>
      </c>
      <c r="B85" t="s">
        <v>431</v>
      </c>
      <c r="C85">
        <v>134</v>
      </c>
    </row>
    <row r="86" spans="1:3" x14ac:dyDescent="0.25">
      <c r="A86" s="135">
        <v>64516334</v>
      </c>
      <c r="B86" t="s">
        <v>426</v>
      </c>
      <c r="C86">
        <v>129</v>
      </c>
    </row>
    <row r="87" spans="1:3" x14ac:dyDescent="0.25">
      <c r="A87">
        <v>64618471</v>
      </c>
      <c r="B87" t="s">
        <v>361</v>
      </c>
      <c r="C87">
        <v>64</v>
      </c>
    </row>
    <row r="88" spans="1:3" x14ac:dyDescent="0.25">
      <c r="A88">
        <v>65714415</v>
      </c>
      <c r="B88" t="s">
        <v>425</v>
      </c>
      <c r="C88">
        <v>128</v>
      </c>
    </row>
    <row r="89" spans="1:3" x14ac:dyDescent="0.25">
      <c r="A89">
        <v>66034400</v>
      </c>
      <c r="B89" t="s">
        <v>433</v>
      </c>
      <c r="C89">
        <v>136</v>
      </c>
    </row>
    <row r="90" spans="1:3" x14ac:dyDescent="0.25">
      <c r="A90" s="135">
        <v>66817994</v>
      </c>
      <c r="B90" t="s">
        <v>319</v>
      </c>
      <c r="C90">
        <v>22</v>
      </c>
    </row>
    <row r="91" spans="1:3" x14ac:dyDescent="0.25">
      <c r="A91" s="135">
        <v>67914063</v>
      </c>
      <c r="B91" t="s">
        <v>357</v>
      </c>
      <c r="C91">
        <v>60</v>
      </c>
    </row>
    <row r="92" spans="1:3" x14ac:dyDescent="0.25">
      <c r="A92" s="135">
        <v>68565127</v>
      </c>
      <c r="B92" t="s">
        <v>310</v>
      </c>
      <c r="C92">
        <v>13</v>
      </c>
    </row>
    <row r="93" spans="1:3" x14ac:dyDescent="0.25">
      <c r="A93">
        <v>69609322</v>
      </c>
      <c r="B93" t="s">
        <v>437</v>
      </c>
      <c r="C93">
        <v>140</v>
      </c>
    </row>
    <row r="94" spans="1:3" x14ac:dyDescent="0.25">
      <c r="A94">
        <v>69749426</v>
      </c>
      <c r="B94" t="s">
        <v>438</v>
      </c>
      <c r="C94">
        <v>141</v>
      </c>
    </row>
    <row r="95" spans="1:3" x14ac:dyDescent="0.25">
      <c r="A95">
        <v>69993211</v>
      </c>
      <c r="B95" t="s">
        <v>300</v>
      </c>
      <c r="C95">
        <v>3</v>
      </c>
    </row>
    <row r="96" spans="1:3" x14ac:dyDescent="0.25">
      <c r="A96">
        <v>70623520</v>
      </c>
      <c r="B96" t="s">
        <v>446</v>
      </c>
      <c r="C96">
        <v>149</v>
      </c>
    </row>
    <row r="97" spans="1:3" x14ac:dyDescent="0.25">
      <c r="A97">
        <v>70662908</v>
      </c>
      <c r="B97" t="s">
        <v>419</v>
      </c>
      <c r="C97">
        <v>122</v>
      </c>
    </row>
    <row r="98" spans="1:3" x14ac:dyDescent="0.25">
      <c r="A98">
        <v>71266909</v>
      </c>
      <c r="B98" t="s">
        <v>367</v>
      </c>
      <c r="C98">
        <v>70</v>
      </c>
    </row>
    <row r="99" spans="1:3" x14ac:dyDescent="0.25">
      <c r="A99" s="135">
        <v>71839941</v>
      </c>
      <c r="B99" t="s">
        <v>370</v>
      </c>
      <c r="C99">
        <v>73</v>
      </c>
    </row>
    <row r="100" spans="1:3" x14ac:dyDescent="0.25">
      <c r="A100">
        <v>72005297</v>
      </c>
      <c r="B100" t="s">
        <v>444</v>
      </c>
      <c r="C100">
        <v>147</v>
      </c>
    </row>
    <row r="101" spans="1:3" x14ac:dyDescent="0.25">
      <c r="A101" s="135">
        <v>72429968</v>
      </c>
      <c r="B101" t="s">
        <v>308</v>
      </c>
      <c r="C101">
        <v>11</v>
      </c>
    </row>
    <row r="102" spans="1:3" x14ac:dyDescent="0.25">
      <c r="A102" s="135">
        <v>72453117</v>
      </c>
      <c r="B102" t="s">
        <v>303</v>
      </c>
      <c r="C102">
        <v>6</v>
      </c>
    </row>
    <row r="103" spans="1:3" x14ac:dyDescent="0.25">
      <c r="A103" s="135">
        <v>73059471</v>
      </c>
      <c r="B103" t="s">
        <v>314</v>
      </c>
      <c r="C103">
        <v>17</v>
      </c>
    </row>
    <row r="104" spans="1:3" x14ac:dyDescent="0.25">
      <c r="A104" s="135">
        <v>73346276</v>
      </c>
      <c r="B104" t="s">
        <v>338</v>
      </c>
      <c r="C104">
        <v>41</v>
      </c>
    </row>
    <row r="105" spans="1:3" x14ac:dyDescent="0.25">
      <c r="A105">
        <v>73565962</v>
      </c>
      <c r="B105" t="s">
        <v>430</v>
      </c>
      <c r="C105">
        <v>133</v>
      </c>
    </row>
    <row r="106" spans="1:3" x14ac:dyDescent="0.25">
      <c r="A106" s="135">
        <v>74080601</v>
      </c>
      <c r="B106" t="s">
        <v>401</v>
      </c>
      <c r="C106">
        <v>104</v>
      </c>
    </row>
    <row r="107" spans="1:3" x14ac:dyDescent="0.25">
      <c r="A107">
        <v>75358247</v>
      </c>
      <c r="B107" t="s">
        <v>413</v>
      </c>
      <c r="C107">
        <v>116</v>
      </c>
    </row>
    <row r="108" spans="1:3" x14ac:dyDescent="0.25">
      <c r="A108" s="135">
        <v>76893375</v>
      </c>
      <c r="B108" t="s">
        <v>312</v>
      </c>
      <c r="C108">
        <v>15</v>
      </c>
    </row>
    <row r="109" spans="1:3" x14ac:dyDescent="0.25">
      <c r="A109" s="135">
        <v>76965007</v>
      </c>
      <c r="B109" t="s">
        <v>305</v>
      </c>
      <c r="C109">
        <v>8</v>
      </c>
    </row>
    <row r="110" spans="1:3" x14ac:dyDescent="0.25">
      <c r="A110">
        <v>77065956</v>
      </c>
      <c r="B110" t="s">
        <v>415</v>
      </c>
      <c r="C110">
        <v>118</v>
      </c>
    </row>
    <row r="111" spans="1:3" x14ac:dyDescent="0.25">
      <c r="A111" s="135">
        <v>77098846</v>
      </c>
      <c r="B111" t="s">
        <v>379</v>
      </c>
      <c r="C111">
        <v>82</v>
      </c>
    </row>
    <row r="112" spans="1:3" x14ac:dyDescent="0.25">
      <c r="A112">
        <v>77209737</v>
      </c>
      <c r="B112" t="s">
        <v>360</v>
      </c>
      <c r="C112">
        <v>63</v>
      </c>
    </row>
    <row r="113" spans="1:3" x14ac:dyDescent="0.25">
      <c r="A113" s="135">
        <v>77459849</v>
      </c>
      <c r="B113" t="s">
        <v>315</v>
      </c>
      <c r="C113">
        <v>18</v>
      </c>
    </row>
    <row r="114" spans="1:3" x14ac:dyDescent="0.25">
      <c r="A114">
        <v>78559537</v>
      </c>
      <c r="B114" t="s">
        <v>365</v>
      </c>
      <c r="C114">
        <v>68</v>
      </c>
    </row>
    <row r="115" spans="1:3" x14ac:dyDescent="0.25">
      <c r="A115">
        <v>79232213</v>
      </c>
      <c r="B115" t="s">
        <v>440</v>
      </c>
      <c r="C115">
        <v>143</v>
      </c>
    </row>
    <row r="116" spans="1:3" x14ac:dyDescent="0.25">
      <c r="A116">
        <v>79262341</v>
      </c>
      <c r="B116" t="s">
        <v>411</v>
      </c>
      <c r="C116">
        <v>114</v>
      </c>
    </row>
    <row r="117" spans="1:3" x14ac:dyDescent="0.25">
      <c r="A117" s="135">
        <v>79487491</v>
      </c>
      <c r="B117" t="s">
        <v>336</v>
      </c>
      <c r="C117">
        <v>39</v>
      </c>
    </row>
    <row r="118" spans="1:3" x14ac:dyDescent="0.25">
      <c r="A118" s="135">
        <v>79887520</v>
      </c>
      <c r="B118" t="s">
        <v>369</v>
      </c>
      <c r="C118">
        <v>72</v>
      </c>
    </row>
    <row r="119" spans="1:3" x14ac:dyDescent="0.25">
      <c r="A119" s="135">
        <v>81849494</v>
      </c>
      <c r="B119" t="s">
        <v>328</v>
      </c>
      <c r="C119">
        <v>31</v>
      </c>
    </row>
    <row r="120" spans="1:3" x14ac:dyDescent="0.25">
      <c r="A120" s="135">
        <v>83625950</v>
      </c>
      <c r="B120" t="s">
        <v>341</v>
      </c>
      <c r="C120">
        <v>44</v>
      </c>
    </row>
    <row r="121" spans="1:3" x14ac:dyDescent="0.25">
      <c r="A121" s="135">
        <v>83657533</v>
      </c>
      <c r="B121" t="s">
        <v>391</v>
      </c>
      <c r="C121">
        <v>94</v>
      </c>
    </row>
    <row r="122" spans="1:3" x14ac:dyDescent="0.25">
      <c r="A122">
        <v>83800280</v>
      </c>
      <c r="B122" t="s">
        <v>404</v>
      </c>
      <c r="C122">
        <v>107</v>
      </c>
    </row>
    <row r="123" spans="1:3" x14ac:dyDescent="0.25">
      <c r="A123" s="135">
        <v>84477849</v>
      </c>
      <c r="B123" t="s">
        <v>388</v>
      </c>
      <c r="C123">
        <v>91</v>
      </c>
    </row>
    <row r="124" spans="1:3" x14ac:dyDescent="0.25">
      <c r="A124">
        <v>84484047</v>
      </c>
      <c r="B124" t="s">
        <v>406</v>
      </c>
      <c r="C124">
        <v>109</v>
      </c>
    </row>
    <row r="125" spans="1:3" x14ac:dyDescent="0.25">
      <c r="A125">
        <v>84761750</v>
      </c>
      <c r="B125" t="s">
        <v>410</v>
      </c>
      <c r="C125">
        <v>113</v>
      </c>
    </row>
    <row r="126" spans="1:3" x14ac:dyDescent="0.25">
      <c r="A126" s="135">
        <v>86411462</v>
      </c>
      <c r="B126" t="s">
        <v>331</v>
      </c>
      <c r="C126">
        <v>34</v>
      </c>
    </row>
    <row r="127" spans="1:3" x14ac:dyDescent="0.25">
      <c r="A127" s="135">
        <v>86876651</v>
      </c>
      <c r="B127" t="s">
        <v>376</v>
      </c>
      <c r="C127">
        <v>79</v>
      </c>
    </row>
    <row r="128" spans="1:3" x14ac:dyDescent="0.25">
      <c r="A128">
        <v>89446046</v>
      </c>
      <c r="B128" t="s">
        <v>441</v>
      </c>
      <c r="C128">
        <v>144</v>
      </c>
    </row>
    <row r="129" spans="1:3" x14ac:dyDescent="0.25">
      <c r="A129" s="135">
        <v>90515781</v>
      </c>
      <c r="B129" t="s">
        <v>324</v>
      </c>
      <c r="C129">
        <v>27</v>
      </c>
    </row>
    <row r="130" spans="1:3" x14ac:dyDescent="0.25">
      <c r="A130" s="135">
        <v>93274211</v>
      </c>
      <c r="B130" t="s">
        <v>307</v>
      </c>
      <c r="C130">
        <v>10</v>
      </c>
    </row>
    <row r="131" spans="1:3" x14ac:dyDescent="0.25">
      <c r="A131" s="135">
        <v>93550049</v>
      </c>
      <c r="B131" t="s">
        <v>382</v>
      </c>
      <c r="C131">
        <v>85</v>
      </c>
    </row>
    <row r="132" spans="1:3" x14ac:dyDescent="0.25">
      <c r="A132">
        <v>93902751</v>
      </c>
      <c r="B132" t="s">
        <v>407</v>
      </c>
      <c r="C132">
        <v>110</v>
      </c>
    </row>
    <row r="133" spans="1:3" x14ac:dyDescent="0.25">
      <c r="A133" s="135">
        <v>95277145</v>
      </c>
      <c r="B133" t="s">
        <v>347</v>
      </c>
      <c r="C133">
        <v>50</v>
      </c>
    </row>
    <row r="134" spans="1:3" x14ac:dyDescent="0.25">
      <c r="A134">
        <v>95675680</v>
      </c>
      <c r="B134" t="s">
        <v>335</v>
      </c>
      <c r="C134">
        <v>38</v>
      </c>
    </row>
    <row r="135" spans="1:3" x14ac:dyDescent="0.25">
      <c r="A135" s="135">
        <v>95740791</v>
      </c>
      <c r="B135" t="s">
        <v>396</v>
      </c>
      <c r="C135">
        <v>99</v>
      </c>
    </row>
    <row r="136" spans="1:3" x14ac:dyDescent="0.25">
      <c r="A136" s="135">
        <v>95864717</v>
      </c>
      <c r="B136" t="s">
        <v>398</v>
      </c>
      <c r="C136">
        <v>101</v>
      </c>
    </row>
    <row r="137" spans="1:3" x14ac:dyDescent="0.25">
      <c r="A137">
        <v>96796219</v>
      </c>
      <c r="B137" t="s">
        <v>414</v>
      </c>
      <c r="C137">
        <v>117</v>
      </c>
    </row>
    <row r="138" spans="1:3" x14ac:dyDescent="0.25">
      <c r="A138">
        <v>97013064</v>
      </c>
      <c r="B138" t="s">
        <v>442</v>
      </c>
      <c r="C138">
        <v>145</v>
      </c>
    </row>
    <row r="139" spans="1:3" x14ac:dyDescent="0.25">
      <c r="A139">
        <v>98282522</v>
      </c>
      <c r="B139" t="s">
        <v>299</v>
      </c>
      <c r="C139">
        <v>2</v>
      </c>
    </row>
    <row r="140" spans="1:3" x14ac:dyDescent="0.25">
      <c r="B140" t="s">
        <v>306</v>
      </c>
      <c r="C140">
        <v>9</v>
      </c>
    </row>
    <row r="141" spans="1:3" x14ac:dyDescent="0.25">
      <c r="B141" t="s">
        <v>317</v>
      </c>
      <c r="C141">
        <v>20</v>
      </c>
    </row>
    <row r="142" spans="1:3" x14ac:dyDescent="0.25">
      <c r="B142" t="s">
        <v>322</v>
      </c>
      <c r="C142">
        <v>25</v>
      </c>
    </row>
    <row r="143" spans="1:3" x14ac:dyDescent="0.25">
      <c r="B143" t="s">
        <v>334</v>
      </c>
      <c r="C143">
        <v>37</v>
      </c>
    </row>
    <row r="144" spans="1:3" x14ac:dyDescent="0.25">
      <c r="B144" t="s">
        <v>345</v>
      </c>
      <c r="C144">
        <v>48</v>
      </c>
    </row>
    <row r="145" spans="2:3" x14ac:dyDescent="0.25">
      <c r="B145" t="s">
        <v>354</v>
      </c>
      <c r="C145">
        <v>57</v>
      </c>
    </row>
    <row r="146" spans="2:3" x14ac:dyDescent="0.25">
      <c r="B146" t="s">
        <v>355</v>
      </c>
      <c r="C146">
        <v>58</v>
      </c>
    </row>
    <row r="147" spans="2:3" x14ac:dyDescent="0.25">
      <c r="B147" t="s">
        <v>356</v>
      </c>
      <c r="C147">
        <v>59</v>
      </c>
    </row>
    <row r="148" spans="2:3" x14ac:dyDescent="0.25">
      <c r="B148" t="s">
        <v>386</v>
      </c>
      <c r="C148">
        <v>89</v>
      </c>
    </row>
    <row r="149" spans="2:3" x14ac:dyDescent="0.25">
      <c r="B149" t="s">
        <v>400</v>
      </c>
      <c r="C149">
        <v>103</v>
      </c>
    </row>
    <row r="150" spans="2:3" x14ac:dyDescent="0.25">
      <c r="B150" t="s">
        <v>405</v>
      </c>
      <c r="C150">
        <v>108</v>
      </c>
    </row>
  </sheetData>
  <sortState ref="G18:H54">
    <sortCondition ref="H5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66"/>
    <pageSetUpPr fitToPage="1"/>
  </sheetPr>
  <dimension ref="A1:BX168"/>
  <sheetViews>
    <sheetView topLeftCell="B1" zoomScale="120" zoomScaleNormal="120" workbookViewId="0">
      <pane ySplit="8" topLeftCell="A117" activePane="bottomLeft" state="frozen"/>
      <selection activeCell="B1" sqref="B1:F1"/>
      <selection pane="bottomLeft" activeCell="M117" sqref="M117"/>
    </sheetView>
  </sheetViews>
  <sheetFormatPr defaultRowHeight="16.5" x14ac:dyDescent="0.25"/>
  <cols>
    <col min="1" max="1" width="9.140625" style="40"/>
    <col min="2" max="2" width="37.7109375" style="56" customWidth="1"/>
    <col min="3" max="3" width="12.28515625" style="40" customWidth="1"/>
    <col min="4" max="4" width="12.85546875" style="40" customWidth="1"/>
    <col min="5" max="6" width="13.28515625" style="40" customWidth="1"/>
    <col min="7" max="7" width="13.7109375" style="40" customWidth="1"/>
    <col min="8" max="8" width="11.7109375" style="251" customWidth="1"/>
    <col min="9" max="10" width="11" style="40" customWidth="1"/>
    <col min="11" max="11" width="11" style="251" customWidth="1"/>
    <col min="12" max="13" width="12.42578125" style="267" customWidth="1"/>
    <col min="14" max="14" width="11.28515625" style="251" customWidth="1"/>
    <col min="15" max="15" width="10.42578125" style="3" customWidth="1"/>
    <col min="16" max="18" width="9.140625" style="39"/>
    <col min="19" max="19" width="11.7109375" style="39" bestFit="1" customWidth="1"/>
    <col min="20" max="76" width="9.140625" style="39"/>
    <col min="77" max="16384" width="9.140625" style="40"/>
  </cols>
  <sheetData>
    <row r="1" spans="1:76" s="2" customFormat="1" ht="18" x14ac:dyDescent="0.25">
      <c r="B1" s="1" t="s">
        <v>0</v>
      </c>
      <c r="C1" s="688" t="str">
        <f>'FN_priloga 1'!B1</f>
        <v>EKONOMSKA ŠOLA MURSKA SOBOTA, NORŠINSKA ULICA 13, 9000 MURSKA SOBOTA</v>
      </c>
      <c r="D1" s="689"/>
      <c r="E1" s="689"/>
      <c r="F1" s="689"/>
      <c r="G1" s="690"/>
      <c r="H1" s="244"/>
      <c r="K1" s="244"/>
      <c r="L1" s="259"/>
      <c r="M1" s="259"/>
      <c r="N1" s="244"/>
      <c r="O1" s="3"/>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row>
    <row r="2" spans="1:76" s="2" customFormat="1" x14ac:dyDescent="0.25">
      <c r="B2" s="134" t="s">
        <v>294</v>
      </c>
      <c r="C2" s="691">
        <f>'FN_priloga 1'!B2</f>
        <v>20192533</v>
      </c>
      <c r="D2" s="692"/>
      <c r="E2" s="136"/>
      <c r="H2" s="244"/>
      <c r="K2" s="244"/>
      <c r="L2" s="259"/>
      <c r="M2" s="259"/>
      <c r="N2" s="244"/>
      <c r="O2" s="3"/>
      <c r="P2" s="4"/>
      <c r="Q2" s="4"/>
      <c r="R2" s="4"/>
      <c r="S2" s="228"/>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row>
    <row r="3" spans="1:76" s="2" customFormat="1" ht="18" x14ac:dyDescent="0.25">
      <c r="B3" s="5" t="s">
        <v>602</v>
      </c>
      <c r="H3" s="244"/>
      <c r="K3" s="244"/>
      <c r="L3" s="6" t="s">
        <v>283</v>
      </c>
      <c r="N3" s="2" t="s">
        <v>551</v>
      </c>
      <c r="O3" s="3"/>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row>
    <row r="4" spans="1:76" s="2" customFormat="1" ht="18" x14ac:dyDescent="0.25">
      <c r="B4" s="5"/>
      <c r="H4" s="244"/>
      <c r="K4" s="244"/>
      <c r="L4" s="260"/>
      <c r="M4" s="259"/>
      <c r="N4" s="244"/>
      <c r="O4" s="3"/>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row>
    <row r="5" spans="1:76" s="6" customFormat="1" ht="18" x14ac:dyDescent="0.25">
      <c r="D5" s="669" t="s">
        <v>598</v>
      </c>
      <c r="E5" s="670"/>
      <c r="F5" s="670"/>
      <c r="G5" s="670"/>
      <c r="H5" s="670"/>
      <c r="I5" s="670"/>
      <c r="J5" s="670"/>
      <c r="K5" s="670"/>
      <c r="L5" s="670"/>
      <c r="M5" s="670"/>
      <c r="N5" s="670"/>
      <c r="O5" s="671"/>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76" s="9" customFormat="1" x14ac:dyDescent="0.25">
      <c r="A6" s="696" t="s">
        <v>147</v>
      </c>
      <c r="B6" s="693" t="s">
        <v>1</v>
      </c>
      <c r="C6" s="655" t="s">
        <v>597</v>
      </c>
      <c r="D6" s="657" t="s">
        <v>2</v>
      </c>
      <c r="E6" s="659" t="s">
        <v>3</v>
      </c>
      <c r="F6" s="660"/>
      <c r="G6" s="661"/>
      <c r="H6" s="662"/>
      <c r="I6" s="663" t="s">
        <v>4</v>
      </c>
      <c r="J6" s="664"/>
      <c r="K6" s="665"/>
      <c r="L6" s="674" t="s">
        <v>599</v>
      </c>
      <c r="M6" s="676" t="s">
        <v>600</v>
      </c>
      <c r="N6" s="678" t="s">
        <v>601</v>
      </c>
      <c r="O6" s="680" t="s">
        <v>586</v>
      </c>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row>
    <row r="7" spans="1:76" s="15" customFormat="1" ht="115.5" x14ac:dyDescent="0.25">
      <c r="A7" s="697"/>
      <c r="B7" s="694"/>
      <c r="C7" s="656"/>
      <c r="D7" s="658"/>
      <c r="E7" s="10" t="s">
        <v>8</v>
      </c>
      <c r="F7" s="11" t="s">
        <v>9</v>
      </c>
      <c r="G7" s="12" t="s">
        <v>570</v>
      </c>
      <c r="H7" s="245" t="s">
        <v>11</v>
      </c>
      <c r="I7" s="11" t="s">
        <v>12</v>
      </c>
      <c r="J7" s="13" t="s">
        <v>571</v>
      </c>
      <c r="K7" s="256" t="s">
        <v>11</v>
      </c>
      <c r="L7" s="675"/>
      <c r="M7" s="677"/>
      <c r="N7" s="679"/>
      <c r="O7" s="695"/>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row>
    <row r="8" spans="1:76" s="20" customFormat="1" x14ac:dyDescent="0.25">
      <c r="A8" s="416"/>
      <c r="B8" s="17" t="s">
        <v>14</v>
      </c>
      <c r="C8" s="16" t="s">
        <v>15</v>
      </c>
      <c r="D8" s="17" t="s">
        <v>16</v>
      </c>
      <c r="E8" s="16" t="s">
        <v>17</v>
      </c>
      <c r="F8" s="17" t="s">
        <v>18</v>
      </c>
      <c r="G8" s="16" t="s">
        <v>19</v>
      </c>
      <c r="H8" s="326" t="s">
        <v>20</v>
      </c>
      <c r="I8" s="16" t="s">
        <v>21</v>
      </c>
      <c r="J8" s="17" t="s">
        <v>22</v>
      </c>
      <c r="K8" s="16" t="s">
        <v>23</v>
      </c>
      <c r="L8" s="341" t="s">
        <v>24</v>
      </c>
      <c r="M8" s="349" t="s">
        <v>25</v>
      </c>
      <c r="N8" s="17" t="s">
        <v>26</v>
      </c>
      <c r="O8" s="18" t="s">
        <v>27</v>
      </c>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row>
    <row r="9" spans="1:76" s="284" customFormat="1" ht="15.75" x14ac:dyDescent="0.25">
      <c r="A9" s="417">
        <v>7</v>
      </c>
      <c r="B9" s="405" t="s">
        <v>149</v>
      </c>
      <c r="C9" s="300">
        <f>+C10+C49</f>
        <v>1980226</v>
      </c>
      <c r="D9" s="312">
        <f>+D10+D49</f>
        <v>0</v>
      </c>
      <c r="E9" s="300">
        <f>+E10+E49</f>
        <v>872388</v>
      </c>
      <c r="F9" s="312">
        <f>+F10+F49</f>
        <v>0</v>
      </c>
      <c r="G9" s="300">
        <f>+G10+G49</f>
        <v>392807</v>
      </c>
      <c r="H9" s="312">
        <f>+E9+F9+G9</f>
        <v>1265195</v>
      </c>
      <c r="I9" s="300">
        <f>+I10+I49</f>
        <v>281454.15999999997</v>
      </c>
      <c r="J9" s="312">
        <f>+J10+J49</f>
        <v>141927.10999999999</v>
      </c>
      <c r="K9" s="300">
        <f>+I9+J9</f>
        <v>423381.26999999996</v>
      </c>
      <c r="L9" s="312">
        <f>+D9+H9+K9</f>
        <v>1688576.27</v>
      </c>
      <c r="M9" s="300">
        <f>+M10+M49</f>
        <v>48570</v>
      </c>
      <c r="N9" s="312">
        <f>+L9+M9</f>
        <v>1737146.27</v>
      </c>
      <c r="O9" s="359">
        <f>+N9/C9*100</f>
        <v>87.724647085736677</v>
      </c>
      <c r="P9" s="282"/>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c r="BN9" s="283"/>
      <c r="BO9" s="283"/>
      <c r="BP9" s="283"/>
      <c r="BQ9" s="283"/>
      <c r="BR9" s="283"/>
      <c r="BS9" s="283"/>
      <c r="BT9" s="283"/>
      <c r="BU9" s="283"/>
      <c r="BV9" s="283"/>
      <c r="BW9" s="283"/>
      <c r="BX9" s="283"/>
    </row>
    <row r="10" spans="1:76" s="24" customFormat="1" ht="33" x14ac:dyDescent="0.3">
      <c r="A10" s="418"/>
      <c r="B10" s="406" t="s">
        <v>150</v>
      </c>
      <c r="C10" s="301">
        <f>+C11+C38</f>
        <v>1931617</v>
      </c>
      <c r="D10" s="313">
        <f>+D11+D38</f>
        <v>0</v>
      </c>
      <c r="E10" s="301">
        <f>+E11+E38</f>
        <v>872388</v>
      </c>
      <c r="F10" s="313">
        <f>+F11+F38</f>
        <v>0</v>
      </c>
      <c r="G10" s="301">
        <f>+G11+G38</f>
        <v>392807</v>
      </c>
      <c r="H10" s="313">
        <f t="shared" ref="H10:H73" si="0">+E10+F10+G10</f>
        <v>1265195</v>
      </c>
      <c r="I10" s="301">
        <f>+I11+I38</f>
        <v>281454.15999999997</v>
      </c>
      <c r="J10" s="313">
        <f>+J11+J38</f>
        <v>141927.10999999999</v>
      </c>
      <c r="K10" s="301">
        <f t="shared" ref="K10:K73" si="1">+I10+J10</f>
        <v>423381.26999999996</v>
      </c>
      <c r="L10" s="342">
        <f t="shared" ref="L10:L73" si="2">+D10+H10+K10</f>
        <v>1688576.27</v>
      </c>
      <c r="M10" s="350"/>
      <c r="N10" s="313">
        <f>+L10+M10</f>
        <v>1688576.27</v>
      </c>
      <c r="O10" s="360">
        <f t="shared" ref="O10:O73" si="3">+N10/C10*100</f>
        <v>87.417757764608623</v>
      </c>
      <c r="P10" s="139"/>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row>
    <row r="11" spans="1:76" s="26" customFormat="1" ht="33" x14ac:dyDescent="0.3">
      <c r="A11" s="419"/>
      <c r="B11" s="407" t="s">
        <v>151</v>
      </c>
      <c r="C11" s="302">
        <f>+C12+C29+C33+C34+C35+C36</f>
        <v>1620729</v>
      </c>
      <c r="D11" s="314">
        <f>+D12+D29+D33+D34+D35+D36</f>
        <v>0</v>
      </c>
      <c r="E11" s="302">
        <f>+E12+E29+E33+E34+E35+E36</f>
        <v>872388</v>
      </c>
      <c r="F11" s="314">
        <f>+F12+F29+F33+F34+F35+F36</f>
        <v>0</v>
      </c>
      <c r="G11" s="302">
        <f>+G12+G29+G33+G34+G35+G36</f>
        <v>138007</v>
      </c>
      <c r="H11" s="314">
        <f t="shared" si="0"/>
        <v>1010395</v>
      </c>
      <c r="I11" s="302">
        <f>+I12+I29+I33+I34+I35+I36</f>
        <v>281454.15999999997</v>
      </c>
      <c r="J11" s="314">
        <f>+J12+J29+J33+J34+J35+J36</f>
        <v>66127.11</v>
      </c>
      <c r="K11" s="302">
        <f t="shared" si="1"/>
        <v>347581.26999999996</v>
      </c>
      <c r="L11" s="343">
        <f t="shared" si="2"/>
        <v>1357976.27</v>
      </c>
      <c r="M11" s="351"/>
      <c r="N11" s="314">
        <f>+L11+M11</f>
        <v>1357976.27</v>
      </c>
      <c r="O11" s="361">
        <f t="shared" si="3"/>
        <v>83.787991083024977</v>
      </c>
      <c r="P11" s="140"/>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row>
    <row r="12" spans="1:76" s="26" customFormat="1" x14ac:dyDescent="0.25">
      <c r="A12" s="420"/>
      <c r="B12" s="408" t="s">
        <v>152</v>
      </c>
      <c r="C12" s="303">
        <f>+C13+C15+C27+C28</f>
        <v>1620729</v>
      </c>
      <c r="D12" s="315">
        <f>+D13+D15+D27+D28</f>
        <v>0</v>
      </c>
      <c r="E12" s="303">
        <f>+E13+E15+E27+E28</f>
        <v>872388</v>
      </c>
      <c r="F12" s="315">
        <f>+F13+F15+F27+F28</f>
        <v>0</v>
      </c>
      <c r="G12" s="303">
        <f>+G13+G15+G27+G28</f>
        <v>138007</v>
      </c>
      <c r="H12" s="313">
        <f t="shared" si="0"/>
        <v>1010395</v>
      </c>
      <c r="I12" s="303">
        <f>+I13+I15+I27+I28</f>
        <v>281454.15999999997</v>
      </c>
      <c r="J12" s="315">
        <f>+J13+J15+J27+J28</f>
        <v>66127.11</v>
      </c>
      <c r="K12" s="301">
        <f t="shared" si="1"/>
        <v>347581.26999999996</v>
      </c>
      <c r="L12" s="342">
        <f t="shared" si="2"/>
        <v>1357976.27</v>
      </c>
      <c r="M12" s="350"/>
      <c r="N12" s="313">
        <f>+L12+M12</f>
        <v>1357976.27</v>
      </c>
      <c r="O12" s="362">
        <f t="shared" si="3"/>
        <v>83.787991083024977</v>
      </c>
      <c r="P12" s="140"/>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row>
    <row r="13" spans="1:76" s="26" customFormat="1" ht="49.5" x14ac:dyDescent="0.25">
      <c r="A13" s="421">
        <v>7400</v>
      </c>
      <c r="B13" s="409" t="s">
        <v>554</v>
      </c>
      <c r="C13" s="304">
        <v>1405474</v>
      </c>
      <c r="D13" s="316"/>
      <c r="E13" s="304">
        <v>872388</v>
      </c>
      <c r="F13" s="318"/>
      <c r="G13" s="332"/>
      <c r="H13" s="333">
        <f t="shared" si="0"/>
        <v>872388</v>
      </c>
      <c r="I13" s="304">
        <v>281454.15999999997</v>
      </c>
      <c r="J13" s="318"/>
      <c r="K13" s="337">
        <f t="shared" si="1"/>
        <v>281454.15999999997</v>
      </c>
      <c r="L13" s="316">
        <f t="shared" si="2"/>
        <v>1153842.1599999999</v>
      </c>
      <c r="M13" s="332"/>
      <c r="N13" s="333">
        <f>+L13+M13</f>
        <v>1153842.1599999999</v>
      </c>
      <c r="O13" s="363">
        <f t="shared" si="3"/>
        <v>82.096300607481894</v>
      </c>
      <c r="P13" s="140"/>
      <c r="Q13" s="25"/>
      <c r="R13" s="227"/>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row>
    <row r="14" spans="1:76" s="222" customFormat="1" x14ac:dyDescent="0.25">
      <c r="A14" s="422"/>
      <c r="B14" s="410"/>
      <c r="C14" s="305"/>
      <c r="D14" s="317"/>
      <c r="E14" s="305"/>
      <c r="F14" s="317"/>
      <c r="G14" s="305"/>
      <c r="H14" s="322"/>
      <c r="I14" s="305"/>
      <c r="J14" s="317"/>
      <c r="K14" s="309"/>
      <c r="L14" s="344"/>
      <c r="M14" s="352"/>
      <c r="N14" s="322"/>
      <c r="O14" s="29"/>
      <c r="P14" s="220"/>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row>
    <row r="15" spans="1:76" s="26" customFormat="1" ht="33" x14ac:dyDescent="0.25">
      <c r="A15" s="420">
        <v>7400</v>
      </c>
      <c r="B15" s="408" t="s">
        <v>566</v>
      </c>
      <c r="C15" s="303">
        <f>+SUM(C16:C25)</f>
        <v>178363</v>
      </c>
      <c r="D15" s="315">
        <f>+SUM(D16:D25)</f>
        <v>0</v>
      </c>
      <c r="E15" s="303">
        <f>+SUM(E16:E25)</f>
        <v>0</v>
      </c>
      <c r="F15" s="315">
        <f>+SUM(F16:F25)</f>
        <v>0</v>
      </c>
      <c r="G15" s="303">
        <f>+SUM(G16:G25)</f>
        <v>115932</v>
      </c>
      <c r="H15" s="313">
        <f t="shared" si="0"/>
        <v>115932</v>
      </c>
      <c r="I15" s="303">
        <f>+SUM(I16:I25)</f>
        <v>0</v>
      </c>
      <c r="J15" s="315">
        <f>+SUM(J16:J25)</f>
        <v>66127.11</v>
      </c>
      <c r="K15" s="301">
        <f t="shared" si="1"/>
        <v>66127.11</v>
      </c>
      <c r="L15" s="342">
        <f t="shared" si="2"/>
        <v>182059.11</v>
      </c>
      <c r="M15" s="350"/>
      <c r="N15" s="313">
        <f>+L15+M15</f>
        <v>182059.11</v>
      </c>
      <c r="O15" s="362">
        <f t="shared" si="3"/>
        <v>102.07224031890021</v>
      </c>
      <c r="P15" s="140"/>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row>
    <row r="16" spans="1:76" s="24" customFormat="1" x14ac:dyDescent="0.25">
      <c r="A16" s="421"/>
      <c r="B16" s="409" t="s">
        <v>155</v>
      </c>
      <c r="C16" s="304">
        <v>93778</v>
      </c>
      <c r="D16" s="318"/>
      <c r="E16" s="327"/>
      <c r="F16" s="323"/>
      <c r="G16" s="304">
        <v>43472</v>
      </c>
      <c r="H16" s="333">
        <f t="shared" si="0"/>
        <v>43472</v>
      </c>
      <c r="I16" s="327"/>
      <c r="J16" s="318">
        <v>51532</v>
      </c>
      <c r="K16" s="337">
        <f t="shared" si="1"/>
        <v>51532</v>
      </c>
      <c r="L16" s="316">
        <f t="shared" si="2"/>
        <v>95004</v>
      </c>
      <c r="M16" s="332"/>
      <c r="N16" s="333">
        <f>+L16+M16</f>
        <v>95004</v>
      </c>
      <c r="O16" s="363">
        <f t="shared" si="3"/>
        <v>101.30734287359509</v>
      </c>
      <c r="P16" s="139"/>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row>
    <row r="17" spans="1:76" s="24" customFormat="1" ht="33" x14ac:dyDescent="0.25">
      <c r="A17" s="423"/>
      <c r="B17" s="411" t="s">
        <v>156</v>
      </c>
      <c r="C17" s="306"/>
      <c r="D17" s="319"/>
      <c r="E17" s="328"/>
      <c r="F17" s="324"/>
      <c r="G17" s="306"/>
      <c r="H17" s="334">
        <f t="shared" si="0"/>
        <v>0</v>
      </c>
      <c r="I17" s="328"/>
      <c r="J17" s="319"/>
      <c r="K17" s="338">
        <f t="shared" si="1"/>
        <v>0</v>
      </c>
      <c r="L17" s="345">
        <f t="shared" si="2"/>
        <v>0</v>
      </c>
      <c r="M17" s="353"/>
      <c r="N17" s="334">
        <f t="shared" ref="N17:N73" si="4">+L17+M17</f>
        <v>0</v>
      </c>
      <c r="O17" s="364" t="e">
        <f t="shared" si="3"/>
        <v>#DIV/0!</v>
      </c>
      <c r="P17" s="139"/>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row>
    <row r="18" spans="1:76" s="24" customFormat="1" x14ac:dyDescent="0.25">
      <c r="A18" s="423"/>
      <c r="B18" s="411" t="s">
        <v>469</v>
      </c>
      <c r="C18" s="306"/>
      <c r="D18" s="319"/>
      <c r="E18" s="329"/>
      <c r="F18" s="324"/>
      <c r="G18" s="306"/>
      <c r="H18" s="334">
        <f t="shared" si="0"/>
        <v>0</v>
      </c>
      <c r="I18" s="328"/>
      <c r="J18" s="319"/>
      <c r="K18" s="338">
        <f t="shared" si="1"/>
        <v>0</v>
      </c>
      <c r="L18" s="345">
        <f t="shared" si="2"/>
        <v>0</v>
      </c>
      <c r="M18" s="353"/>
      <c r="N18" s="334">
        <f t="shared" si="4"/>
        <v>0</v>
      </c>
      <c r="O18" s="364" t="e">
        <f t="shared" si="3"/>
        <v>#DIV/0!</v>
      </c>
      <c r="P18" s="139"/>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row>
    <row r="19" spans="1:76" s="24" customFormat="1" x14ac:dyDescent="0.25">
      <c r="A19" s="423"/>
      <c r="B19" s="411" t="s">
        <v>158</v>
      </c>
      <c r="C19" s="306">
        <v>4371</v>
      </c>
      <c r="D19" s="319"/>
      <c r="E19" s="328"/>
      <c r="F19" s="324"/>
      <c r="G19" s="306">
        <v>3600</v>
      </c>
      <c r="H19" s="334">
        <f t="shared" si="0"/>
        <v>3600</v>
      </c>
      <c r="I19" s="328"/>
      <c r="J19" s="319"/>
      <c r="K19" s="338">
        <f t="shared" si="1"/>
        <v>0</v>
      </c>
      <c r="L19" s="345">
        <f t="shared" si="2"/>
        <v>3600</v>
      </c>
      <c r="M19" s="353"/>
      <c r="N19" s="334">
        <f t="shared" si="4"/>
        <v>3600</v>
      </c>
      <c r="O19" s="364">
        <f t="shared" si="3"/>
        <v>82.361015785861355</v>
      </c>
      <c r="P19" s="139"/>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row>
    <row r="20" spans="1:76" s="9" customFormat="1" ht="33" x14ac:dyDescent="0.25">
      <c r="A20" s="423"/>
      <c r="B20" s="411" t="s">
        <v>159</v>
      </c>
      <c r="C20" s="306"/>
      <c r="D20" s="319"/>
      <c r="E20" s="328"/>
      <c r="F20" s="324"/>
      <c r="G20" s="306"/>
      <c r="H20" s="334">
        <f t="shared" si="0"/>
        <v>0</v>
      </c>
      <c r="I20" s="328"/>
      <c r="J20" s="319"/>
      <c r="K20" s="338">
        <f t="shared" si="1"/>
        <v>0</v>
      </c>
      <c r="L20" s="345">
        <f t="shared" si="2"/>
        <v>0</v>
      </c>
      <c r="M20" s="353"/>
      <c r="N20" s="334">
        <f t="shared" si="4"/>
        <v>0</v>
      </c>
      <c r="O20" s="364" t="e">
        <f t="shared" si="3"/>
        <v>#DIV/0!</v>
      </c>
      <c r="P20" s="141"/>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row>
    <row r="21" spans="1:76" s="22" customFormat="1" x14ac:dyDescent="0.25">
      <c r="A21" s="423"/>
      <c r="B21" s="411" t="s">
        <v>160</v>
      </c>
      <c r="C21" s="306"/>
      <c r="D21" s="319"/>
      <c r="E21" s="328"/>
      <c r="F21" s="324"/>
      <c r="G21" s="306"/>
      <c r="H21" s="334">
        <f t="shared" si="0"/>
        <v>0</v>
      </c>
      <c r="I21" s="328"/>
      <c r="J21" s="319"/>
      <c r="K21" s="338">
        <f t="shared" si="1"/>
        <v>0</v>
      </c>
      <c r="L21" s="345">
        <f t="shared" si="2"/>
        <v>0</v>
      </c>
      <c r="M21" s="353"/>
      <c r="N21" s="334">
        <f t="shared" si="4"/>
        <v>0</v>
      </c>
      <c r="O21" s="364" t="e">
        <f t="shared" si="3"/>
        <v>#DIV/0!</v>
      </c>
      <c r="P21" s="138"/>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row>
    <row r="22" spans="1:76" s="34" customFormat="1" x14ac:dyDescent="0.25">
      <c r="A22" s="423"/>
      <c r="B22" s="411" t="s">
        <v>161</v>
      </c>
      <c r="C22" s="306">
        <v>11670</v>
      </c>
      <c r="D22" s="319"/>
      <c r="E22" s="328"/>
      <c r="F22" s="324"/>
      <c r="G22" s="306"/>
      <c r="H22" s="334">
        <f t="shared" si="0"/>
        <v>0</v>
      </c>
      <c r="I22" s="328"/>
      <c r="J22" s="319">
        <v>14595.11</v>
      </c>
      <c r="K22" s="338">
        <f t="shared" si="1"/>
        <v>14595.11</v>
      </c>
      <c r="L22" s="345">
        <f t="shared" si="2"/>
        <v>14595.11</v>
      </c>
      <c r="M22" s="353"/>
      <c r="N22" s="334">
        <f t="shared" si="4"/>
        <v>14595.11</v>
      </c>
      <c r="O22" s="364">
        <f t="shared" si="3"/>
        <v>125.06520994001716</v>
      </c>
      <c r="P22" s="142"/>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row>
    <row r="23" spans="1:76" s="26" customFormat="1" x14ac:dyDescent="0.25">
      <c r="A23" s="423"/>
      <c r="B23" s="411" t="s">
        <v>162</v>
      </c>
      <c r="C23" s="306"/>
      <c r="D23" s="319"/>
      <c r="E23" s="328"/>
      <c r="F23" s="324"/>
      <c r="G23" s="306"/>
      <c r="H23" s="334">
        <f t="shared" si="0"/>
        <v>0</v>
      </c>
      <c r="I23" s="328"/>
      <c r="J23" s="319"/>
      <c r="K23" s="338">
        <f t="shared" si="1"/>
        <v>0</v>
      </c>
      <c r="L23" s="345">
        <f t="shared" si="2"/>
        <v>0</v>
      </c>
      <c r="M23" s="353"/>
      <c r="N23" s="334">
        <f t="shared" si="4"/>
        <v>0</v>
      </c>
      <c r="O23" s="364" t="e">
        <f t="shared" si="3"/>
        <v>#DIV/0!</v>
      </c>
      <c r="P23" s="140"/>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row>
    <row r="24" spans="1:76" s="26" customFormat="1" ht="33" x14ac:dyDescent="0.25">
      <c r="A24" s="423"/>
      <c r="B24" s="411" t="s">
        <v>163</v>
      </c>
      <c r="C24" s="306">
        <v>49370</v>
      </c>
      <c r="D24" s="319"/>
      <c r="E24" s="328"/>
      <c r="F24" s="324"/>
      <c r="G24" s="306">
        <v>49000</v>
      </c>
      <c r="H24" s="334">
        <f t="shared" si="0"/>
        <v>49000</v>
      </c>
      <c r="I24" s="328"/>
      <c r="J24" s="319"/>
      <c r="K24" s="338">
        <f t="shared" si="1"/>
        <v>0</v>
      </c>
      <c r="L24" s="345">
        <f t="shared" si="2"/>
        <v>49000</v>
      </c>
      <c r="M24" s="353"/>
      <c r="N24" s="334">
        <f t="shared" si="4"/>
        <v>49000</v>
      </c>
      <c r="O24" s="364">
        <f t="shared" si="3"/>
        <v>99.250557018432247</v>
      </c>
      <c r="P24" s="140"/>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row>
    <row r="25" spans="1:76" s="26" customFormat="1" x14ac:dyDescent="0.25">
      <c r="A25" s="423"/>
      <c r="B25" s="411" t="s">
        <v>164</v>
      </c>
      <c r="C25" s="306">
        <v>19174</v>
      </c>
      <c r="D25" s="319"/>
      <c r="E25" s="328"/>
      <c r="F25" s="324"/>
      <c r="G25" s="306">
        <v>19860</v>
      </c>
      <c r="H25" s="334">
        <f t="shared" si="0"/>
        <v>19860</v>
      </c>
      <c r="I25" s="328"/>
      <c r="J25" s="319"/>
      <c r="K25" s="338">
        <f t="shared" si="1"/>
        <v>0</v>
      </c>
      <c r="L25" s="345">
        <f t="shared" si="2"/>
        <v>19860</v>
      </c>
      <c r="M25" s="353"/>
      <c r="N25" s="334">
        <f t="shared" si="4"/>
        <v>19860</v>
      </c>
      <c r="O25" s="364">
        <f t="shared" si="3"/>
        <v>103.5777615521018</v>
      </c>
      <c r="P25" s="140"/>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row>
    <row r="26" spans="1:76" s="222" customFormat="1" x14ac:dyDescent="0.25">
      <c r="A26" s="424"/>
      <c r="B26" s="412"/>
      <c r="C26" s="307"/>
      <c r="D26" s="320"/>
      <c r="E26" s="307"/>
      <c r="F26" s="320"/>
      <c r="G26" s="307"/>
      <c r="H26" s="335"/>
      <c r="I26" s="307"/>
      <c r="J26" s="320"/>
      <c r="K26" s="339"/>
      <c r="L26" s="346"/>
      <c r="M26" s="354"/>
      <c r="N26" s="335"/>
      <c r="O26" s="365"/>
      <c r="P26" s="220"/>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c r="BX26" s="221"/>
    </row>
    <row r="27" spans="1:76" s="26" customFormat="1" ht="49.5" x14ac:dyDescent="0.25">
      <c r="A27" s="423">
        <v>7400</v>
      </c>
      <c r="B27" s="411" t="s">
        <v>165</v>
      </c>
      <c r="C27" s="306">
        <v>36892</v>
      </c>
      <c r="D27" s="319"/>
      <c r="E27" s="328"/>
      <c r="F27" s="324"/>
      <c r="G27" s="306">
        <v>22075</v>
      </c>
      <c r="H27" s="334">
        <f t="shared" si="0"/>
        <v>22075</v>
      </c>
      <c r="I27" s="328"/>
      <c r="J27" s="319"/>
      <c r="K27" s="338">
        <f t="shared" si="1"/>
        <v>0</v>
      </c>
      <c r="L27" s="345">
        <f t="shared" si="2"/>
        <v>22075</v>
      </c>
      <c r="M27" s="353"/>
      <c r="N27" s="334">
        <f t="shared" si="4"/>
        <v>22075</v>
      </c>
      <c r="O27" s="364">
        <f t="shared" si="3"/>
        <v>59.836820991000764</v>
      </c>
      <c r="P27" s="140"/>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row>
    <row r="28" spans="1:76" s="26" customFormat="1" ht="33" x14ac:dyDescent="0.25">
      <c r="A28" s="425">
        <v>7400</v>
      </c>
      <c r="B28" s="413" t="s">
        <v>166</v>
      </c>
      <c r="C28" s="308"/>
      <c r="D28" s="321"/>
      <c r="E28" s="330"/>
      <c r="F28" s="331"/>
      <c r="G28" s="308"/>
      <c r="H28" s="336">
        <f t="shared" si="0"/>
        <v>0</v>
      </c>
      <c r="I28" s="330"/>
      <c r="J28" s="321"/>
      <c r="K28" s="340">
        <f t="shared" si="1"/>
        <v>0</v>
      </c>
      <c r="L28" s="347">
        <f t="shared" si="2"/>
        <v>0</v>
      </c>
      <c r="M28" s="355"/>
      <c r="N28" s="336">
        <f t="shared" si="4"/>
        <v>0</v>
      </c>
      <c r="O28" s="366" t="e">
        <f t="shared" si="3"/>
        <v>#DIV/0!</v>
      </c>
      <c r="P28" s="140"/>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row>
    <row r="29" spans="1:76" s="34" customFormat="1" x14ac:dyDescent="0.25">
      <c r="A29" s="420"/>
      <c r="B29" s="408" t="s">
        <v>167</v>
      </c>
      <c r="C29" s="303">
        <f>+C30+C31</f>
        <v>0</v>
      </c>
      <c r="D29" s="315">
        <f>+D30+D31</f>
        <v>0</v>
      </c>
      <c r="E29" s="303">
        <f>+E30+E31</f>
        <v>0</v>
      </c>
      <c r="F29" s="315">
        <f>+F30+F31</f>
        <v>0</v>
      </c>
      <c r="G29" s="303">
        <f>+G30+G31</f>
        <v>0</v>
      </c>
      <c r="H29" s="313">
        <f t="shared" si="0"/>
        <v>0</v>
      </c>
      <c r="I29" s="303">
        <f>+I30+I31</f>
        <v>0</v>
      </c>
      <c r="J29" s="315">
        <f>+J30+J31</f>
        <v>0</v>
      </c>
      <c r="K29" s="301">
        <f t="shared" si="1"/>
        <v>0</v>
      </c>
      <c r="L29" s="342">
        <f t="shared" si="2"/>
        <v>0</v>
      </c>
      <c r="M29" s="350"/>
      <c r="N29" s="313">
        <f t="shared" si="4"/>
        <v>0</v>
      </c>
      <c r="O29" s="362" t="e">
        <f t="shared" si="3"/>
        <v>#DIV/0!</v>
      </c>
      <c r="P29" s="142"/>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row>
    <row r="30" spans="1:76" s="26" customFormat="1" x14ac:dyDescent="0.25">
      <c r="A30" s="421">
        <v>7401</v>
      </c>
      <c r="B30" s="409" t="s">
        <v>168</v>
      </c>
      <c r="C30" s="304"/>
      <c r="D30" s="318"/>
      <c r="E30" s="327"/>
      <c r="F30" s="323"/>
      <c r="G30" s="304"/>
      <c r="H30" s="333">
        <f t="shared" si="0"/>
        <v>0</v>
      </c>
      <c r="I30" s="327"/>
      <c r="J30" s="318"/>
      <c r="K30" s="337">
        <f t="shared" si="1"/>
        <v>0</v>
      </c>
      <c r="L30" s="316">
        <f t="shared" si="2"/>
        <v>0</v>
      </c>
      <c r="M30" s="332"/>
      <c r="N30" s="333">
        <f t="shared" si="4"/>
        <v>0</v>
      </c>
      <c r="O30" s="363" t="e">
        <f t="shared" si="3"/>
        <v>#DIV/0!</v>
      </c>
      <c r="P30" s="140"/>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row>
    <row r="31" spans="1:76" s="26" customFormat="1" x14ac:dyDescent="0.25">
      <c r="A31" s="423">
        <v>7401</v>
      </c>
      <c r="B31" s="411" t="s">
        <v>169</v>
      </c>
      <c r="C31" s="306"/>
      <c r="D31" s="319"/>
      <c r="E31" s="328"/>
      <c r="F31" s="324"/>
      <c r="G31" s="306"/>
      <c r="H31" s="334">
        <f t="shared" si="0"/>
        <v>0</v>
      </c>
      <c r="I31" s="328"/>
      <c r="J31" s="319"/>
      <c r="K31" s="338">
        <f t="shared" si="1"/>
        <v>0</v>
      </c>
      <c r="L31" s="345">
        <f t="shared" si="2"/>
        <v>0</v>
      </c>
      <c r="M31" s="353"/>
      <c r="N31" s="334">
        <f t="shared" si="4"/>
        <v>0</v>
      </c>
      <c r="O31" s="364" t="e">
        <f t="shared" si="3"/>
        <v>#DIV/0!</v>
      </c>
      <c r="P31" s="140"/>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row>
    <row r="32" spans="1:76" s="26" customFormat="1" x14ac:dyDescent="0.25">
      <c r="A32" s="423"/>
      <c r="B32" s="411"/>
      <c r="C32" s="306"/>
      <c r="D32" s="319"/>
      <c r="E32" s="328"/>
      <c r="F32" s="324"/>
      <c r="G32" s="306"/>
      <c r="H32" s="334">
        <f t="shared" si="0"/>
        <v>0</v>
      </c>
      <c r="I32" s="328"/>
      <c r="J32" s="319"/>
      <c r="K32" s="338">
        <f t="shared" si="1"/>
        <v>0</v>
      </c>
      <c r="L32" s="345">
        <f t="shared" si="2"/>
        <v>0</v>
      </c>
      <c r="M32" s="353"/>
      <c r="N32" s="334">
        <f t="shared" si="4"/>
        <v>0</v>
      </c>
      <c r="O32" s="364" t="e">
        <f t="shared" si="3"/>
        <v>#DIV/0!</v>
      </c>
      <c r="P32" s="140"/>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row>
    <row r="33" spans="1:76" s="26" customFormat="1" ht="33" x14ac:dyDescent="0.25">
      <c r="A33" s="423">
        <v>7402</v>
      </c>
      <c r="B33" s="411" t="s">
        <v>170</v>
      </c>
      <c r="C33" s="306"/>
      <c r="D33" s="319"/>
      <c r="E33" s="328"/>
      <c r="F33" s="324"/>
      <c r="G33" s="306"/>
      <c r="H33" s="334">
        <f t="shared" si="0"/>
        <v>0</v>
      </c>
      <c r="I33" s="328"/>
      <c r="J33" s="319"/>
      <c r="K33" s="338">
        <f t="shared" si="1"/>
        <v>0</v>
      </c>
      <c r="L33" s="345">
        <f t="shared" si="2"/>
        <v>0</v>
      </c>
      <c r="M33" s="353"/>
      <c r="N33" s="334">
        <f t="shared" si="4"/>
        <v>0</v>
      </c>
      <c r="O33" s="364" t="e">
        <f t="shared" si="3"/>
        <v>#DIV/0!</v>
      </c>
      <c r="P33" s="140"/>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row>
    <row r="34" spans="1:76" s="26" customFormat="1" ht="33" x14ac:dyDescent="0.25">
      <c r="A34" s="423" t="s">
        <v>171</v>
      </c>
      <c r="B34" s="411" t="s">
        <v>172</v>
      </c>
      <c r="C34" s="306"/>
      <c r="D34" s="319"/>
      <c r="E34" s="328"/>
      <c r="F34" s="324"/>
      <c r="G34" s="306"/>
      <c r="H34" s="334">
        <f t="shared" si="0"/>
        <v>0</v>
      </c>
      <c r="I34" s="328"/>
      <c r="J34" s="319"/>
      <c r="K34" s="338">
        <f t="shared" si="1"/>
        <v>0</v>
      </c>
      <c r="L34" s="345">
        <f t="shared" si="2"/>
        <v>0</v>
      </c>
      <c r="M34" s="353"/>
      <c r="N34" s="334">
        <f t="shared" si="4"/>
        <v>0</v>
      </c>
      <c r="O34" s="364" t="e">
        <f t="shared" si="3"/>
        <v>#DIV/0!</v>
      </c>
      <c r="P34" s="140"/>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row>
    <row r="35" spans="1:76" s="26" customFormat="1" ht="33" x14ac:dyDescent="0.25">
      <c r="A35" s="423" t="s">
        <v>173</v>
      </c>
      <c r="B35" s="411" t="s">
        <v>174</v>
      </c>
      <c r="C35" s="306"/>
      <c r="D35" s="319"/>
      <c r="E35" s="328"/>
      <c r="F35" s="324"/>
      <c r="G35" s="306"/>
      <c r="H35" s="334">
        <f t="shared" si="0"/>
        <v>0</v>
      </c>
      <c r="I35" s="328"/>
      <c r="J35" s="319"/>
      <c r="K35" s="338">
        <f t="shared" si="1"/>
        <v>0</v>
      </c>
      <c r="L35" s="345">
        <f t="shared" si="2"/>
        <v>0</v>
      </c>
      <c r="M35" s="353"/>
      <c r="N35" s="334">
        <f t="shared" si="4"/>
        <v>0</v>
      </c>
      <c r="O35" s="364" t="e">
        <f t="shared" si="3"/>
        <v>#DIV/0!</v>
      </c>
      <c r="P35" s="140"/>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row>
    <row r="36" spans="1:76" s="26" customFormat="1" ht="33" x14ac:dyDescent="0.25">
      <c r="A36" s="423">
        <v>741</v>
      </c>
      <c r="B36" s="411" t="s">
        <v>175</v>
      </c>
      <c r="C36" s="306"/>
      <c r="D36" s="319"/>
      <c r="E36" s="328"/>
      <c r="F36" s="324"/>
      <c r="G36" s="306"/>
      <c r="H36" s="334">
        <f t="shared" si="0"/>
        <v>0</v>
      </c>
      <c r="I36" s="328"/>
      <c r="J36" s="319"/>
      <c r="K36" s="338">
        <f t="shared" si="1"/>
        <v>0</v>
      </c>
      <c r="L36" s="345">
        <f t="shared" si="2"/>
        <v>0</v>
      </c>
      <c r="M36" s="353"/>
      <c r="N36" s="334">
        <f t="shared" si="4"/>
        <v>0</v>
      </c>
      <c r="O36" s="364" t="e">
        <f t="shared" si="3"/>
        <v>#DIV/0!</v>
      </c>
      <c r="P36" s="140"/>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row>
    <row r="37" spans="1:76" s="225" customFormat="1" x14ac:dyDescent="0.25">
      <c r="A37" s="422"/>
      <c r="B37" s="414"/>
      <c r="C37" s="309"/>
      <c r="D37" s="322"/>
      <c r="E37" s="309"/>
      <c r="F37" s="322"/>
      <c r="G37" s="309"/>
      <c r="H37" s="322"/>
      <c r="I37" s="309"/>
      <c r="J37" s="322"/>
      <c r="K37" s="309"/>
      <c r="L37" s="344"/>
      <c r="M37" s="352"/>
      <c r="N37" s="322"/>
      <c r="O37" s="246"/>
      <c r="P37" s="223"/>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row>
    <row r="38" spans="1:76" s="24" customFormat="1" ht="33" x14ac:dyDescent="0.25">
      <c r="A38" s="420" t="s">
        <v>176</v>
      </c>
      <c r="B38" s="406" t="s">
        <v>177</v>
      </c>
      <c r="C38" s="301">
        <f>+SUM(C39:C47)</f>
        <v>310888</v>
      </c>
      <c r="D38" s="313">
        <f>+SUM(D39:D47)</f>
        <v>0</v>
      </c>
      <c r="E38" s="301">
        <f>+SUM(E39:E47)</f>
        <v>0</v>
      </c>
      <c r="F38" s="313">
        <f>+SUM(F39:F47)</f>
        <v>0</v>
      </c>
      <c r="G38" s="301">
        <f>+SUM(G39:G47)</f>
        <v>254800</v>
      </c>
      <c r="H38" s="313">
        <f t="shared" si="0"/>
        <v>254800</v>
      </c>
      <c r="I38" s="301">
        <f>+SUM(I39:I47)</f>
        <v>0</v>
      </c>
      <c r="J38" s="313">
        <f>+SUM(J39:J47)</f>
        <v>75800</v>
      </c>
      <c r="K38" s="301">
        <f t="shared" si="1"/>
        <v>75800</v>
      </c>
      <c r="L38" s="342">
        <f t="shared" si="2"/>
        <v>330600</v>
      </c>
      <c r="M38" s="350"/>
      <c r="N38" s="313">
        <f>+L38+M38</f>
        <v>330600</v>
      </c>
      <c r="O38" s="367">
        <f t="shared" si="3"/>
        <v>106.34054707804741</v>
      </c>
      <c r="P38" s="139"/>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row>
    <row r="39" spans="1:76" s="26" customFormat="1" ht="33" x14ac:dyDescent="0.25">
      <c r="A39" s="398" t="s">
        <v>178</v>
      </c>
      <c r="B39" s="409" t="s">
        <v>179</v>
      </c>
      <c r="C39" s="304">
        <v>248534</v>
      </c>
      <c r="D39" s="318"/>
      <c r="E39" s="327"/>
      <c r="F39" s="323"/>
      <c r="G39" s="304">
        <v>194000</v>
      </c>
      <c r="H39" s="333">
        <f t="shared" si="0"/>
        <v>194000</v>
      </c>
      <c r="I39" s="327"/>
      <c r="J39" s="318">
        <v>50000</v>
      </c>
      <c r="K39" s="337">
        <f t="shared" si="1"/>
        <v>50000</v>
      </c>
      <c r="L39" s="316">
        <f t="shared" si="2"/>
        <v>244000</v>
      </c>
      <c r="M39" s="332"/>
      <c r="N39" s="333">
        <f t="shared" si="4"/>
        <v>244000</v>
      </c>
      <c r="O39" s="363">
        <f t="shared" si="3"/>
        <v>98.175702318395068</v>
      </c>
      <c r="P39" s="140"/>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row>
    <row r="40" spans="1:76" s="26" customFormat="1" x14ac:dyDescent="0.25">
      <c r="A40" s="399" t="s">
        <v>180</v>
      </c>
      <c r="B40" s="411" t="s">
        <v>181</v>
      </c>
      <c r="C40" s="306">
        <v>651</v>
      </c>
      <c r="D40" s="319"/>
      <c r="E40" s="328"/>
      <c r="F40" s="324"/>
      <c r="G40" s="306">
        <v>100</v>
      </c>
      <c r="H40" s="334">
        <f t="shared" si="0"/>
        <v>100</v>
      </c>
      <c r="I40" s="328"/>
      <c r="J40" s="319">
        <v>300</v>
      </c>
      <c r="K40" s="338">
        <f t="shared" si="1"/>
        <v>300</v>
      </c>
      <c r="L40" s="345">
        <f t="shared" si="2"/>
        <v>400</v>
      </c>
      <c r="M40" s="353"/>
      <c r="N40" s="334">
        <f t="shared" si="4"/>
        <v>400</v>
      </c>
      <c r="O40" s="364">
        <f t="shared" si="3"/>
        <v>61.443932411674353</v>
      </c>
      <c r="P40" s="140"/>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row>
    <row r="41" spans="1:76" s="26" customFormat="1" ht="33" x14ac:dyDescent="0.25">
      <c r="A41" s="399" t="s">
        <v>182</v>
      </c>
      <c r="B41" s="411" t="s">
        <v>183</v>
      </c>
      <c r="C41" s="306"/>
      <c r="D41" s="319"/>
      <c r="E41" s="328"/>
      <c r="F41" s="324"/>
      <c r="G41" s="306"/>
      <c r="H41" s="334">
        <f t="shared" si="0"/>
        <v>0</v>
      </c>
      <c r="I41" s="328"/>
      <c r="J41" s="319"/>
      <c r="K41" s="338">
        <f t="shared" si="1"/>
        <v>0</v>
      </c>
      <c r="L41" s="345">
        <f t="shared" si="2"/>
        <v>0</v>
      </c>
      <c r="M41" s="353"/>
      <c r="N41" s="334">
        <f t="shared" si="4"/>
        <v>0</v>
      </c>
      <c r="O41" s="364" t="e">
        <f t="shared" si="3"/>
        <v>#DIV/0!</v>
      </c>
      <c r="P41" s="140"/>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row>
    <row r="42" spans="1:76" s="26" customFormat="1" ht="33" x14ac:dyDescent="0.25">
      <c r="A42" s="399" t="s">
        <v>184</v>
      </c>
      <c r="B42" s="411" t="s">
        <v>185</v>
      </c>
      <c r="C42" s="306">
        <v>29085</v>
      </c>
      <c r="D42" s="319"/>
      <c r="E42" s="328"/>
      <c r="F42" s="324"/>
      <c r="G42" s="306">
        <v>19500</v>
      </c>
      <c r="H42" s="334">
        <f t="shared" si="0"/>
        <v>19500</v>
      </c>
      <c r="I42" s="328"/>
      <c r="J42" s="319">
        <v>9500</v>
      </c>
      <c r="K42" s="338">
        <f t="shared" si="1"/>
        <v>9500</v>
      </c>
      <c r="L42" s="345">
        <f t="shared" si="2"/>
        <v>29000</v>
      </c>
      <c r="M42" s="353"/>
      <c r="N42" s="334">
        <f t="shared" si="4"/>
        <v>29000</v>
      </c>
      <c r="O42" s="364">
        <f t="shared" si="3"/>
        <v>99.707753137356022</v>
      </c>
      <c r="P42" s="140"/>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row>
    <row r="43" spans="1:76" s="26" customFormat="1" x14ac:dyDescent="0.25">
      <c r="A43" s="399">
        <v>72</v>
      </c>
      <c r="B43" s="411" t="s">
        <v>186</v>
      </c>
      <c r="C43" s="306"/>
      <c r="D43" s="319"/>
      <c r="E43" s="328"/>
      <c r="F43" s="324"/>
      <c r="G43" s="306"/>
      <c r="H43" s="334">
        <f t="shared" si="0"/>
        <v>0</v>
      </c>
      <c r="I43" s="328"/>
      <c r="J43" s="319"/>
      <c r="K43" s="338">
        <f t="shared" si="1"/>
        <v>0</v>
      </c>
      <c r="L43" s="345">
        <f t="shared" si="2"/>
        <v>0</v>
      </c>
      <c r="M43" s="353"/>
      <c r="N43" s="334">
        <f t="shared" si="4"/>
        <v>0</v>
      </c>
      <c r="O43" s="364" t="e">
        <f t="shared" si="3"/>
        <v>#DIV/0!</v>
      </c>
      <c r="P43" s="140"/>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row>
    <row r="44" spans="1:76" s="27" customFormat="1" x14ac:dyDescent="0.25">
      <c r="A44" s="399">
        <v>730</v>
      </c>
      <c r="B44" s="411" t="s">
        <v>187</v>
      </c>
      <c r="C44" s="306">
        <v>5200</v>
      </c>
      <c r="D44" s="319"/>
      <c r="E44" s="328"/>
      <c r="F44" s="324"/>
      <c r="G44" s="306">
        <v>5200</v>
      </c>
      <c r="H44" s="334">
        <f t="shared" si="0"/>
        <v>5200</v>
      </c>
      <c r="I44" s="328"/>
      <c r="J44" s="319"/>
      <c r="K44" s="338">
        <f t="shared" si="1"/>
        <v>0</v>
      </c>
      <c r="L44" s="345">
        <f t="shared" si="2"/>
        <v>5200</v>
      </c>
      <c r="M44" s="353"/>
      <c r="N44" s="334">
        <f t="shared" si="4"/>
        <v>5200</v>
      </c>
      <c r="O44" s="364">
        <f t="shared" si="3"/>
        <v>100</v>
      </c>
      <c r="P44" s="143"/>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row>
    <row r="45" spans="1:76" s="24" customFormat="1" x14ac:dyDescent="0.25">
      <c r="A45" s="399">
        <v>731</v>
      </c>
      <c r="B45" s="411" t="s">
        <v>188</v>
      </c>
      <c r="C45" s="306"/>
      <c r="D45" s="319"/>
      <c r="E45" s="328"/>
      <c r="F45" s="324"/>
      <c r="G45" s="306"/>
      <c r="H45" s="334">
        <f t="shared" si="0"/>
        <v>0</v>
      </c>
      <c r="I45" s="328"/>
      <c r="J45" s="319"/>
      <c r="K45" s="338">
        <f t="shared" si="1"/>
        <v>0</v>
      </c>
      <c r="L45" s="345">
        <f t="shared" si="2"/>
        <v>0</v>
      </c>
      <c r="M45" s="353"/>
      <c r="N45" s="334">
        <f t="shared" si="4"/>
        <v>0</v>
      </c>
      <c r="O45" s="364" t="e">
        <f t="shared" si="3"/>
        <v>#DIV/0!</v>
      </c>
      <c r="P45" s="139"/>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row>
    <row r="46" spans="1:76" s="26" customFormat="1" ht="33" x14ac:dyDescent="0.25">
      <c r="A46" s="399">
        <v>786</v>
      </c>
      <c r="B46" s="411" t="s">
        <v>189</v>
      </c>
      <c r="C46" s="306">
        <v>12238</v>
      </c>
      <c r="D46" s="319"/>
      <c r="E46" s="328"/>
      <c r="F46" s="324"/>
      <c r="G46" s="306">
        <v>36000</v>
      </c>
      <c r="H46" s="334">
        <f t="shared" si="0"/>
        <v>36000</v>
      </c>
      <c r="I46" s="328"/>
      <c r="J46" s="319">
        <v>16000</v>
      </c>
      <c r="K46" s="338">
        <f t="shared" si="1"/>
        <v>16000</v>
      </c>
      <c r="L46" s="345">
        <f t="shared" si="2"/>
        <v>52000</v>
      </c>
      <c r="M46" s="353"/>
      <c r="N46" s="334">
        <f t="shared" si="4"/>
        <v>52000</v>
      </c>
      <c r="O46" s="364">
        <f t="shared" si="3"/>
        <v>424.90603039712374</v>
      </c>
      <c r="P46" s="140"/>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row>
    <row r="47" spans="1:76" s="26" customFormat="1" x14ac:dyDescent="0.25">
      <c r="A47" s="399">
        <v>787</v>
      </c>
      <c r="B47" s="411" t="s">
        <v>190</v>
      </c>
      <c r="C47" s="306">
        <v>15180</v>
      </c>
      <c r="D47" s="319"/>
      <c r="E47" s="328"/>
      <c r="F47" s="324"/>
      <c r="G47" s="306"/>
      <c r="H47" s="334">
        <f t="shared" si="0"/>
        <v>0</v>
      </c>
      <c r="I47" s="328"/>
      <c r="J47" s="319"/>
      <c r="K47" s="338">
        <f t="shared" si="1"/>
        <v>0</v>
      </c>
      <c r="L47" s="345">
        <f t="shared" si="2"/>
        <v>0</v>
      </c>
      <c r="M47" s="353"/>
      <c r="N47" s="334">
        <f t="shared" si="4"/>
        <v>0</v>
      </c>
      <c r="O47" s="364">
        <f t="shared" si="3"/>
        <v>0</v>
      </c>
      <c r="P47" s="140"/>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row>
    <row r="48" spans="1:76" s="222" customFormat="1" x14ac:dyDescent="0.25">
      <c r="A48" s="426"/>
      <c r="B48" s="414"/>
      <c r="C48" s="309"/>
      <c r="D48" s="322"/>
      <c r="E48" s="309"/>
      <c r="F48" s="322"/>
      <c r="G48" s="309"/>
      <c r="H48" s="322"/>
      <c r="I48" s="309"/>
      <c r="J48" s="322"/>
      <c r="K48" s="309"/>
      <c r="L48" s="344"/>
      <c r="M48" s="352"/>
      <c r="N48" s="322"/>
      <c r="O48" s="246"/>
      <c r="P48" s="220"/>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c r="BT48" s="221"/>
      <c r="BU48" s="221"/>
      <c r="BV48" s="221"/>
      <c r="BW48" s="221"/>
      <c r="BX48" s="221"/>
    </row>
    <row r="49" spans="1:76" s="26" customFormat="1" ht="33" x14ac:dyDescent="0.3">
      <c r="A49" s="418"/>
      <c r="B49" s="406" t="s">
        <v>191</v>
      </c>
      <c r="C49" s="301">
        <f>+SUM(C50:C54)</f>
        <v>48609</v>
      </c>
      <c r="D49" s="313">
        <f>+SUM(D50:D54)</f>
        <v>0</v>
      </c>
      <c r="E49" s="301">
        <f>+SUM(E50:E54)</f>
        <v>0</v>
      </c>
      <c r="F49" s="313">
        <f>+SUM(F50:F54)</f>
        <v>0</v>
      </c>
      <c r="G49" s="301">
        <f>+SUM(G50:G54)</f>
        <v>0</v>
      </c>
      <c r="H49" s="313">
        <f t="shared" si="0"/>
        <v>0</v>
      </c>
      <c r="I49" s="301">
        <f>+SUM(I50:I54)</f>
        <v>0</v>
      </c>
      <c r="J49" s="313">
        <f>+SUM(J50:J54)</f>
        <v>0</v>
      </c>
      <c r="K49" s="301">
        <f t="shared" si="1"/>
        <v>0</v>
      </c>
      <c r="L49" s="342">
        <f t="shared" si="2"/>
        <v>0</v>
      </c>
      <c r="M49" s="350">
        <f>+SUM(M50:M54)</f>
        <v>48570</v>
      </c>
      <c r="N49" s="313">
        <f t="shared" si="4"/>
        <v>48570</v>
      </c>
      <c r="O49" s="360">
        <f t="shared" si="3"/>
        <v>99.919767944207862</v>
      </c>
      <c r="P49" s="140"/>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row>
    <row r="50" spans="1:76" s="26" customFormat="1" x14ac:dyDescent="0.25">
      <c r="A50" s="398" t="s">
        <v>178</v>
      </c>
      <c r="B50" s="409" t="s">
        <v>192</v>
      </c>
      <c r="C50" s="304">
        <v>20834</v>
      </c>
      <c r="D50" s="323"/>
      <c r="E50" s="327"/>
      <c r="F50" s="323"/>
      <c r="G50" s="327"/>
      <c r="H50" s="333">
        <f t="shared" si="0"/>
        <v>0</v>
      </c>
      <c r="I50" s="327"/>
      <c r="J50" s="323"/>
      <c r="K50" s="337">
        <f t="shared" si="1"/>
        <v>0</v>
      </c>
      <c r="L50" s="316">
        <f t="shared" si="2"/>
        <v>0</v>
      </c>
      <c r="M50" s="356">
        <v>20800</v>
      </c>
      <c r="N50" s="333">
        <f t="shared" si="4"/>
        <v>20800</v>
      </c>
      <c r="O50" s="363">
        <f t="shared" si="3"/>
        <v>99.836805222232897</v>
      </c>
      <c r="P50" s="140"/>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row>
    <row r="51" spans="1:76" s="26" customFormat="1" x14ac:dyDescent="0.25">
      <c r="A51" s="399" t="s">
        <v>180</v>
      </c>
      <c r="B51" s="411" t="s">
        <v>181</v>
      </c>
      <c r="C51" s="306"/>
      <c r="D51" s="324"/>
      <c r="E51" s="328"/>
      <c r="F51" s="324"/>
      <c r="G51" s="328"/>
      <c r="H51" s="334">
        <f t="shared" si="0"/>
        <v>0</v>
      </c>
      <c r="I51" s="328"/>
      <c r="J51" s="324"/>
      <c r="K51" s="338">
        <f t="shared" si="1"/>
        <v>0</v>
      </c>
      <c r="L51" s="345">
        <f t="shared" si="2"/>
        <v>0</v>
      </c>
      <c r="M51" s="357"/>
      <c r="N51" s="334">
        <f t="shared" si="4"/>
        <v>0</v>
      </c>
      <c r="O51" s="364" t="e">
        <f t="shared" si="3"/>
        <v>#DIV/0!</v>
      </c>
      <c r="P51" s="140"/>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row>
    <row r="52" spans="1:76" s="24" customFormat="1" ht="33" x14ac:dyDescent="0.25">
      <c r="A52" s="399" t="s">
        <v>193</v>
      </c>
      <c r="B52" s="411" t="s">
        <v>194</v>
      </c>
      <c r="C52" s="306">
        <v>27775</v>
      </c>
      <c r="D52" s="324"/>
      <c r="E52" s="328"/>
      <c r="F52" s="324"/>
      <c r="G52" s="328"/>
      <c r="H52" s="334">
        <f t="shared" si="0"/>
        <v>0</v>
      </c>
      <c r="I52" s="328"/>
      <c r="J52" s="324"/>
      <c r="K52" s="338">
        <f t="shared" si="1"/>
        <v>0</v>
      </c>
      <c r="L52" s="345">
        <f t="shared" si="2"/>
        <v>0</v>
      </c>
      <c r="M52" s="357">
        <v>27770</v>
      </c>
      <c r="N52" s="334">
        <f t="shared" si="4"/>
        <v>27770</v>
      </c>
      <c r="O52" s="364">
        <f t="shared" si="3"/>
        <v>99.981998199819984</v>
      </c>
      <c r="P52" s="139"/>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row>
    <row r="53" spans="1:76" s="26" customFormat="1" ht="33" x14ac:dyDescent="0.25">
      <c r="A53" s="399" t="s">
        <v>195</v>
      </c>
      <c r="B53" s="411" t="s">
        <v>196</v>
      </c>
      <c r="C53" s="306"/>
      <c r="D53" s="324"/>
      <c r="E53" s="328"/>
      <c r="F53" s="324"/>
      <c r="G53" s="328"/>
      <c r="H53" s="334">
        <f t="shared" si="0"/>
        <v>0</v>
      </c>
      <c r="I53" s="328"/>
      <c r="J53" s="324"/>
      <c r="K53" s="338">
        <f t="shared" si="1"/>
        <v>0</v>
      </c>
      <c r="L53" s="345">
        <f t="shared" si="2"/>
        <v>0</v>
      </c>
      <c r="M53" s="357"/>
      <c r="N53" s="334">
        <f t="shared" si="4"/>
        <v>0</v>
      </c>
      <c r="O53" s="364" t="e">
        <f t="shared" si="3"/>
        <v>#DIV/0!</v>
      </c>
      <c r="P53" s="140"/>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row>
    <row r="54" spans="1:76" s="26" customFormat="1" ht="33" x14ac:dyDescent="0.25">
      <c r="A54" s="399" t="s">
        <v>184</v>
      </c>
      <c r="B54" s="411" t="s">
        <v>197</v>
      </c>
      <c r="C54" s="306"/>
      <c r="D54" s="324"/>
      <c r="E54" s="328"/>
      <c r="F54" s="324"/>
      <c r="G54" s="328"/>
      <c r="H54" s="334">
        <f t="shared" si="0"/>
        <v>0</v>
      </c>
      <c r="I54" s="328"/>
      <c r="J54" s="324"/>
      <c r="K54" s="338">
        <f t="shared" si="1"/>
        <v>0</v>
      </c>
      <c r="L54" s="345">
        <f t="shared" si="2"/>
        <v>0</v>
      </c>
      <c r="M54" s="357"/>
      <c r="N54" s="334">
        <f t="shared" si="4"/>
        <v>0</v>
      </c>
      <c r="O54" s="364" t="e">
        <f t="shared" si="3"/>
        <v>#DIV/0!</v>
      </c>
      <c r="P54" s="140"/>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row>
    <row r="55" spans="1:76" s="222" customFormat="1" x14ac:dyDescent="0.25">
      <c r="A55" s="427"/>
      <c r="B55" s="414"/>
      <c r="C55" s="309"/>
      <c r="D55" s="322"/>
      <c r="E55" s="309"/>
      <c r="F55" s="322"/>
      <c r="G55" s="309"/>
      <c r="H55" s="322"/>
      <c r="I55" s="309"/>
      <c r="J55" s="322"/>
      <c r="K55" s="309"/>
      <c r="L55" s="344"/>
      <c r="M55" s="352"/>
      <c r="N55" s="322"/>
      <c r="O55" s="246"/>
      <c r="P55" s="220"/>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1"/>
      <c r="BR55" s="221"/>
      <c r="BS55" s="221"/>
      <c r="BT55" s="221"/>
      <c r="BU55" s="221"/>
      <c r="BV55" s="221"/>
      <c r="BW55" s="221"/>
      <c r="BX55" s="221"/>
    </row>
    <row r="56" spans="1:76" s="287" customFormat="1" ht="15.75" x14ac:dyDescent="0.25">
      <c r="A56" s="417"/>
      <c r="B56" s="405" t="s">
        <v>99</v>
      </c>
      <c r="C56" s="300">
        <f>+C58+C113</f>
        <v>2037812.96</v>
      </c>
      <c r="D56" s="312">
        <f>+D58+D113</f>
        <v>0</v>
      </c>
      <c r="E56" s="300">
        <f>+E58+E113</f>
        <v>1049352.69</v>
      </c>
      <c r="F56" s="312">
        <f>+F58+F113</f>
        <v>0</v>
      </c>
      <c r="G56" s="300">
        <f>+G58+G113</f>
        <v>445397.79000000004</v>
      </c>
      <c r="H56" s="312">
        <f t="shared" si="0"/>
        <v>1494750.48</v>
      </c>
      <c r="I56" s="300">
        <f>+I58+I113</f>
        <v>491223.05000000005</v>
      </c>
      <c r="J56" s="312">
        <f>+J58+J113</f>
        <v>131690.1</v>
      </c>
      <c r="K56" s="300">
        <f t="shared" si="1"/>
        <v>622913.15</v>
      </c>
      <c r="L56" s="312">
        <f t="shared" si="2"/>
        <v>2117663.63</v>
      </c>
      <c r="M56" s="300">
        <f>+M58+M113</f>
        <v>48384</v>
      </c>
      <c r="N56" s="312">
        <f>+L56+M56</f>
        <v>2166047.63</v>
      </c>
      <c r="O56" s="359">
        <f t="shared" si="3"/>
        <v>106.29275956709982</v>
      </c>
      <c r="P56" s="285"/>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row>
    <row r="57" spans="1:76" s="222" customFormat="1" x14ac:dyDescent="0.25">
      <c r="A57" s="391"/>
      <c r="B57" s="415"/>
      <c r="C57" s="310"/>
      <c r="D57" s="325"/>
      <c r="E57" s="310"/>
      <c r="F57" s="325"/>
      <c r="G57" s="310"/>
      <c r="H57" s="325"/>
      <c r="I57" s="310"/>
      <c r="J57" s="325"/>
      <c r="K57" s="310"/>
      <c r="L57" s="348"/>
      <c r="M57" s="358"/>
      <c r="N57" s="325"/>
      <c r="O57" s="368"/>
      <c r="P57" s="220"/>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221"/>
      <c r="BP57" s="221"/>
      <c r="BQ57" s="221"/>
      <c r="BR57" s="221"/>
      <c r="BS57" s="221"/>
      <c r="BT57" s="221"/>
      <c r="BU57" s="221"/>
      <c r="BV57" s="221"/>
      <c r="BW57" s="221"/>
      <c r="BX57" s="221"/>
    </row>
    <row r="58" spans="1:76" s="26" customFormat="1" ht="33" x14ac:dyDescent="0.3">
      <c r="A58" s="418"/>
      <c r="B58" s="406" t="s">
        <v>198</v>
      </c>
      <c r="C58" s="301">
        <f>+C59+C76+C83+C102+C103+C104+C105+C106+C107+C109</f>
        <v>1996484.96</v>
      </c>
      <c r="D58" s="313">
        <f>+D59+D76+D83+D102+D103+D104+D105+D106+D107+D109</f>
        <v>0</v>
      </c>
      <c r="E58" s="301">
        <f>+E59+E76+E83+E102+E103+E104+E105+E106+E107+E109</f>
        <v>1049352.69</v>
      </c>
      <c r="F58" s="313">
        <f>+F59+F76+F83+F102+F103+F104+F105+F106+F107+F109</f>
        <v>0</v>
      </c>
      <c r="G58" s="301">
        <f>+G59+G76+G83+G102+G103+G104+G105+G106+G107+G109</f>
        <v>445397.79000000004</v>
      </c>
      <c r="H58" s="313">
        <f t="shared" si="0"/>
        <v>1494750.48</v>
      </c>
      <c r="I58" s="301">
        <f>+I59+I76+I83+I102+I103+I104+I105+I106+I107+I109</f>
        <v>491223.05000000005</v>
      </c>
      <c r="J58" s="313">
        <f>+J59+J76+J83+J102+J103+J104+J105+J106+J107+J109</f>
        <v>131690.1</v>
      </c>
      <c r="K58" s="301">
        <f t="shared" si="1"/>
        <v>622913.15</v>
      </c>
      <c r="L58" s="342">
        <f t="shared" si="2"/>
        <v>2117663.63</v>
      </c>
      <c r="M58" s="350"/>
      <c r="N58" s="313">
        <f t="shared" si="4"/>
        <v>2117663.63</v>
      </c>
      <c r="O58" s="360">
        <f t="shared" si="3"/>
        <v>106.06960094505295</v>
      </c>
      <c r="P58" s="140"/>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row>
    <row r="59" spans="1:76" s="24" customFormat="1" x14ac:dyDescent="0.3">
      <c r="A59" s="418"/>
      <c r="B59" s="406" t="s">
        <v>100</v>
      </c>
      <c r="C59" s="301">
        <f>+C60+C61+C62+SUM(C67:C69)+C70</f>
        <v>1380733</v>
      </c>
      <c r="D59" s="313">
        <f>+D60+D61+D62+SUM(D67:D69)+D70</f>
        <v>0</v>
      </c>
      <c r="E59" s="301">
        <f>+E60+E61+E62+SUM(E67:E69)+E70</f>
        <v>870504.42</v>
      </c>
      <c r="F59" s="313">
        <f>+F60+F61+F62+SUM(F67:F69)+F70</f>
        <v>0</v>
      </c>
      <c r="G59" s="301">
        <f>+G60+G61+G62+SUM(G67:G69)+G70</f>
        <v>182415</v>
      </c>
      <c r="H59" s="313">
        <f t="shared" si="0"/>
        <v>1052919.42</v>
      </c>
      <c r="I59" s="301">
        <f>+I60+I61+I62+SUM(I67:I69)+I70</f>
        <v>380704</v>
      </c>
      <c r="J59" s="313">
        <f>+J60+J61+J62+SUM(J67:J69)+J70</f>
        <v>63687.11</v>
      </c>
      <c r="K59" s="301">
        <f t="shared" si="1"/>
        <v>444391.11</v>
      </c>
      <c r="L59" s="342">
        <f t="shared" si="2"/>
        <v>1497310.5299999998</v>
      </c>
      <c r="M59" s="350"/>
      <c r="N59" s="313">
        <f t="shared" si="4"/>
        <v>1497310.5299999998</v>
      </c>
      <c r="O59" s="360">
        <f t="shared" si="3"/>
        <v>108.44316243618424</v>
      </c>
      <c r="P59" s="139"/>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row>
    <row r="60" spans="1:76" s="24" customFormat="1" x14ac:dyDescent="0.25">
      <c r="A60" s="398" t="s">
        <v>199</v>
      </c>
      <c r="B60" s="409" t="s">
        <v>200</v>
      </c>
      <c r="C60" s="304">
        <v>1234364</v>
      </c>
      <c r="D60" s="318"/>
      <c r="E60" s="304">
        <v>785381</v>
      </c>
      <c r="F60" s="318"/>
      <c r="G60" s="304">
        <v>159784</v>
      </c>
      <c r="H60" s="333">
        <f t="shared" si="0"/>
        <v>945165</v>
      </c>
      <c r="I60" s="304">
        <v>351853</v>
      </c>
      <c r="J60" s="318">
        <v>46565</v>
      </c>
      <c r="K60" s="337">
        <f t="shared" si="1"/>
        <v>398418</v>
      </c>
      <c r="L60" s="316">
        <f t="shared" si="2"/>
        <v>1343583</v>
      </c>
      <c r="M60" s="332"/>
      <c r="N60" s="333">
        <f t="shared" si="4"/>
        <v>1343583</v>
      </c>
      <c r="O60" s="363">
        <f t="shared" si="3"/>
        <v>108.84820036877289</v>
      </c>
      <c r="P60" s="139"/>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row>
    <row r="61" spans="1:76" s="24" customFormat="1" x14ac:dyDescent="0.25">
      <c r="A61" s="400" t="s">
        <v>201</v>
      </c>
      <c r="B61" s="413" t="s">
        <v>202</v>
      </c>
      <c r="C61" s="308">
        <v>47114</v>
      </c>
      <c r="D61" s="321"/>
      <c r="E61" s="308">
        <v>29168</v>
      </c>
      <c r="F61" s="321"/>
      <c r="G61" s="308">
        <v>8492</v>
      </c>
      <c r="H61" s="336">
        <f t="shared" si="0"/>
        <v>37660</v>
      </c>
      <c r="I61" s="308">
        <v>11795</v>
      </c>
      <c r="J61" s="321">
        <v>887</v>
      </c>
      <c r="K61" s="340">
        <f t="shared" si="1"/>
        <v>12682</v>
      </c>
      <c r="L61" s="347">
        <f t="shared" si="2"/>
        <v>50342</v>
      </c>
      <c r="M61" s="355"/>
      <c r="N61" s="336">
        <f t="shared" si="4"/>
        <v>50342</v>
      </c>
      <c r="O61" s="366">
        <f t="shared" si="3"/>
        <v>106.85146665534661</v>
      </c>
      <c r="P61" s="139"/>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row>
    <row r="62" spans="1:76" s="24" customFormat="1" x14ac:dyDescent="0.25">
      <c r="A62" s="379" t="s">
        <v>203</v>
      </c>
      <c r="B62" s="406" t="s">
        <v>204</v>
      </c>
      <c r="C62" s="301">
        <f>+SUM(C63:C65)</f>
        <v>70010</v>
      </c>
      <c r="D62" s="313">
        <f>+SUM(D63:D65)</f>
        <v>0</v>
      </c>
      <c r="E62" s="301">
        <f>+SUM(E63:E65)</f>
        <v>46194</v>
      </c>
      <c r="F62" s="313">
        <f>+SUM(F63:F65)</f>
        <v>0</v>
      </c>
      <c r="G62" s="301">
        <f>+SUM(G63:G65)</f>
        <v>7065</v>
      </c>
      <c r="H62" s="313">
        <f t="shared" si="0"/>
        <v>53259</v>
      </c>
      <c r="I62" s="301">
        <f>+SUM(I63:I65)</f>
        <v>15110</v>
      </c>
      <c r="J62" s="313">
        <f>+SUM(J63:J65)</f>
        <v>1640</v>
      </c>
      <c r="K62" s="301">
        <f t="shared" si="1"/>
        <v>16750</v>
      </c>
      <c r="L62" s="342">
        <f t="shared" si="2"/>
        <v>70009</v>
      </c>
      <c r="M62" s="350"/>
      <c r="N62" s="313">
        <f t="shared" si="4"/>
        <v>70009</v>
      </c>
      <c r="O62" s="367">
        <f t="shared" si="3"/>
        <v>99.998571632623907</v>
      </c>
      <c r="P62" s="139"/>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row>
    <row r="63" spans="1:76" s="24" customFormat="1" x14ac:dyDescent="0.25">
      <c r="A63" s="421" t="s">
        <v>205</v>
      </c>
      <c r="B63" s="409" t="s">
        <v>206</v>
      </c>
      <c r="C63" s="304">
        <v>38551</v>
      </c>
      <c r="D63" s="318"/>
      <c r="E63" s="304">
        <v>25990</v>
      </c>
      <c r="F63" s="318"/>
      <c r="G63" s="304">
        <v>2760</v>
      </c>
      <c r="H63" s="333">
        <f t="shared" si="0"/>
        <v>28750</v>
      </c>
      <c r="I63" s="304">
        <v>8910</v>
      </c>
      <c r="J63" s="318">
        <v>870</v>
      </c>
      <c r="K63" s="337">
        <f t="shared" si="1"/>
        <v>9780</v>
      </c>
      <c r="L63" s="316">
        <f t="shared" si="2"/>
        <v>38530</v>
      </c>
      <c r="M63" s="332"/>
      <c r="N63" s="333">
        <f t="shared" si="4"/>
        <v>38530</v>
      </c>
      <c r="O63" s="363">
        <f t="shared" si="3"/>
        <v>99.945526704884429</v>
      </c>
      <c r="P63" s="139"/>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row>
    <row r="64" spans="1:76" s="24" customFormat="1" x14ac:dyDescent="0.25">
      <c r="A64" s="423" t="s">
        <v>207</v>
      </c>
      <c r="B64" s="411" t="s">
        <v>208</v>
      </c>
      <c r="C64" s="306">
        <v>31459</v>
      </c>
      <c r="D64" s="319"/>
      <c r="E64" s="306">
        <v>20204</v>
      </c>
      <c r="F64" s="319"/>
      <c r="G64" s="306">
        <v>4305</v>
      </c>
      <c r="H64" s="334">
        <f t="shared" si="0"/>
        <v>24509</v>
      </c>
      <c r="I64" s="306">
        <v>6200</v>
      </c>
      <c r="J64" s="319">
        <v>770</v>
      </c>
      <c r="K64" s="338">
        <f t="shared" si="1"/>
        <v>6970</v>
      </c>
      <c r="L64" s="345">
        <f t="shared" si="2"/>
        <v>31479</v>
      </c>
      <c r="M64" s="353"/>
      <c r="N64" s="334">
        <f t="shared" si="4"/>
        <v>31479</v>
      </c>
      <c r="O64" s="364">
        <f t="shared" si="3"/>
        <v>100.06357481165962</v>
      </c>
      <c r="P64" s="139"/>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row>
    <row r="65" spans="1:76" s="24" customFormat="1" ht="33" x14ac:dyDescent="0.25">
      <c r="A65" s="423" t="s">
        <v>209</v>
      </c>
      <c r="B65" s="411" t="s">
        <v>164</v>
      </c>
      <c r="C65" s="306"/>
      <c r="D65" s="319"/>
      <c r="E65" s="306"/>
      <c r="F65" s="319"/>
      <c r="G65" s="306"/>
      <c r="H65" s="334">
        <f t="shared" si="0"/>
        <v>0</v>
      </c>
      <c r="I65" s="306"/>
      <c r="J65" s="319"/>
      <c r="K65" s="338">
        <f t="shared" si="1"/>
        <v>0</v>
      </c>
      <c r="L65" s="345">
        <f t="shared" si="2"/>
        <v>0</v>
      </c>
      <c r="M65" s="353"/>
      <c r="N65" s="334">
        <f t="shared" si="4"/>
        <v>0</v>
      </c>
      <c r="O65" s="364" t="e">
        <f t="shared" si="3"/>
        <v>#DIV/0!</v>
      </c>
      <c r="P65" s="139"/>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row>
    <row r="66" spans="1:76" s="24" customFormat="1" x14ac:dyDescent="0.25">
      <c r="A66" s="423"/>
      <c r="B66" s="411"/>
      <c r="C66" s="306"/>
      <c r="D66" s="319"/>
      <c r="E66" s="306"/>
      <c r="F66" s="319"/>
      <c r="G66" s="306"/>
      <c r="H66" s="334">
        <f t="shared" si="0"/>
        <v>0</v>
      </c>
      <c r="I66" s="306"/>
      <c r="J66" s="319"/>
      <c r="K66" s="338">
        <f t="shared" si="1"/>
        <v>0</v>
      </c>
      <c r="L66" s="345">
        <f t="shared" si="2"/>
        <v>0</v>
      </c>
      <c r="M66" s="353"/>
      <c r="N66" s="334">
        <f t="shared" si="4"/>
        <v>0</v>
      </c>
      <c r="O66" s="369" t="e">
        <f t="shared" si="3"/>
        <v>#DIV/0!</v>
      </c>
      <c r="P66" s="139"/>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row>
    <row r="67" spans="1:76" x14ac:dyDescent="0.25">
      <c r="A67" s="399" t="s">
        <v>210</v>
      </c>
      <c r="B67" s="411" t="s">
        <v>211</v>
      </c>
      <c r="C67" s="306"/>
      <c r="D67" s="319"/>
      <c r="E67" s="306"/>
      <c r="F67" s="319"/>
      <c r="G67" s="306"/>
      <c r="H67" s="334">
        <f t="shared" si="0"/>
        <v>0</v>
      </c>
      <c r="I67" s="306"/>
      <c r="J67" s="319"/>
      <c r="K67" s="338">
        <f t="shared" si="1"/>
        <v>0</v>
      </c>
      <c r="L67" s="345">
        <f t="shared" si="2"/>
        <v>0</v>
      </c>
      <c r="M67" s="353"/>
      <c r="N67" s="334">
        <f t="shared" si="4"/>
        <v>0</v>
      </c>
      <c r="O67" s="364" t="e">
        <f t="shared" si="3"/>
        <v>#DIV/0!</v>
      </c>
      <c r="P67" s="145"/>
    </row>
    <row r="68" spans="1:76" x14ac:dyDescent="0.25">
      <c r="A68" s="399" t="s">
        <v>212</v>
      </c>
      <c r="B68" s="411" t="s">
        <v>213</v>
      </c>
      <c r="C68" s="306"/>
      <c r="D68" s="319"/>
      <c r="E68" s="306"/>
      <c r="F68" s="319"/>
      <c r="G68" s="306"/>
      <c r="H68" s="334">
        <f t="shared" si="0"/>
        <v>0</v>
      </c>
      <c r="I68" s="306"/>
      <c r="J68" s="319"/>
      <c r="K68" s="338">
        <f t="shared" si="1"/>
        <v>0</v>
      </c>
      <c r="L68" s="345">
        <f t="shared" si="2"/>
        <v>0</v>
      </c>
      <c r="M68" s="353"/>
      <c r="N68" s="334">
        <f t="shared" si="4"/>
        <v>0</v>
      </c>
      <c r="O68" s="364" t="e">
        <f t="shared" si="3"/>
        <v>#DIV/0!</v>
      </c>
      <c r="P68" s="145"/>
    </row>
    <row r="69" spans="1:76" s="42" customFormat="1" x14ac:dyDescent="0.25">
      <c r="A69" s="400" t="s">
        <v>214</v>
      </c>
      <c r="B69" s="413" t="s">
        <v>215</v>
      </c>
      <c r="C69" s="308"/>
      <c r="D69" s="321"/>
      <c r="E69" s="308"/>
      <c r="F69" s="321"/>
      <c r="G69" s="308"/>
      <c r="H69" s="336">
        <f t="shared" si="0"/>
        <v>0</v>
      </c>
      <c r="I69" s="308"/>
      <c r="J69" s="321"/>
      <c r="K69" s="340">
        <f t="shared" si="1"/>
        <v>0</v>
      </c>
      <c r="L69" s="347">
        <f t="shared" si="2"/>
        <v>0</v>
      </c>
      <c r="M69" s="355"/>
      <c r="N69" s="336">
        <f t="shared" si="4"/>
        <v>0</v>
      </c>
      <c r="O69" s="366" t="e">
        <f t="shared" si="3"/>
        <v>#DIV/0!</v>
      </c>
      <c r="P69" s="146"/>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row>
    <row r="70" spans="1:76" x14ac:dyDescent="0.25">
      <c r="A70" s="379" t="s">
        <v>216</v>
      </c>
      <c r="B70" s="406" t="s">
        <v>217</v>
      </c>
      <c r="C70" s="301">
        <f>+SUM(C71:C75)</f>
        <v>29245</v>
      </c>
      <c r="D70" s="313">
        <f>+SUM(D71:D75)</f>
        <v>0</v>
      </c>
      <c r="E70" s="301">
        <f>+SUM(E71:E75)</f>
        <v>9761.42</v>
      </c>
      <c r="F70" s="313">
        <f>+SUM(F71:F75)</f>
        <v>0</v>
      </c>
      <c r="G70" s="301">
        <f>+SUM(G71:G75)</f>
        <v>7074</v>
      </c>
      <c r="H70" s="313">
        <f t="shared" si="0"/>
        <v>16835.419999999998</v>
      </c>
      <c r="I70" s="301">
        <f>+SUM(I71:I75)</f>
        <v>1946</v>
      </c>
      <c r="J70" s="313">
        <f>+SUM(J71:J75)</f>
        <v>14595.11</v>
      </c>
      <c r="K70" s="301">
        <f t="shared" si="1"/>
        <v>16541.11</v>
      </c>
      <c r="L70" s="342">
        <f t="shared" si="2"/>
        <v>33376.53</v>
      </c>
      <c r="M70" s="350"/>
      <c r="N70" s="313">
        <f t="shared" si="4"/>
        <v>33376.53</v>
      </c>
      <c r="O70" s="367">
        <f t="shared" si="3"/>
        <v>114.12730381261753</v>
      </c>
      <c r="P70" s="145"/>
    </row>
    <row r="71" spans="1:76" x14ac:dyDescent="0.25">
      <c r="A71" s="421">
        <v>400901</v>
      </c>
      <c r="B71" s="409" t="s">
        <v>218</v>
      </c>
      <c r="C71" s="304"/>
      <c r="D71" s="318"/>
      <c r="E71" s="304"/>
      <c r="F71" s="318"/>
      <c r="G71" s="304"/>
      <c r="H71" s="333">
        <f t="shared" si="0"/>
        <v>0</v>
      </c>
      <c r="I71" s="304"/>
      <c r="J71" s="318"/>
      <c r="K71" s="337">
        <f t="shared" si="1"/>
        <v>0</v>
      </c>
      <c r="L71" s="316">
        <f t="shared" si="2"/>
        <v>0</v>
      </c>
      <c r="M71" s="332"/>
      <c r="N71" s="333">
        <f t="shared" si="4"/>
        <v>0</v>
      </c>
      <c r="O71" s="363" t="e">
        <f t="shared" si="3"/>
        <v>#DIV/0!</v>
      </c>
      <c r="P71" s="145"/>
    </row>
    <row r="72" spans="1:76" ht="33" x14ac:dyDescent="0.25">
      <c r="A72" s="423" t="s">
        <v>219</v>
      </c>
      <c r="B72" s="411" t="s">
        <v>220</v>
      </c>
      <c r="C72" s="306">
        <v>10801</v>
      </c>
      <c r="D72" s="319"/>
      <c r="E72" s="306"/>
      <c r="F72" s="319"/>
      <c r="G72" s="306"/>
      <c r="H72" s="334">
        <f t="shared" si="0"/>
        <v>0</v>
      </c>
      <c r="I72" s="306"/>
      <c r="J72" s="319">
        <v>14595.11</v>
      </c>
      <c r="K72" s="338">
        <f t="shared" si="1"/>
        <v>14595.11</v>
      </c>
      <c r="L72" s="345">
        <f t="shared" si="2"/>
        <v>14595.11</v>
      </c>
      <c r="M72" s="353"/>
      <c r="N72" s="334">
        <f t="shared" si="4"/>
        <v>14595.11</v>
      </c>
      <c r="O72" s="364">
        <f t="shared" si="3"/>
        <v>135.12739561151744</v>
      </c>
      <c r="P72" s="145"/>
    </row>
    <row r="73" spans="1:76" x14ac:dyDescent="0.25">
      <c r="A73" s="423" t="s">
        <v>221</v>
      </c>
      <c r="B73" s="411" t="s">
        <v>222</v>
      </c>
      <c r="C73" s="306">
        <v>3148</v>
      </c>
      <c r="D73" s="319"/>
      <c r="E73" s="306">
        <v>2454.42</v>
      </c>
      <c r="F73" s="319"/>
      <c r="G73" s="306"/>
      <c r="H73" s="334">
        <f t="shared" si="0"/>
        <v>2454.42</v>
      </c>
      <c r="I73" s="306">
        <v>866</v>
      </c>
      <c r="J73" s="319"/>
      <c r="K73" s="338">
        <f t="shared" si="1"/>
        <v>866</v>
      </c>
      <c r="L73" s="345">
        <f t="shared" si="2"/>
        <v>3320.42</v>
      </c>
      <c r="M73" s="353"/>
      <c r="N73" s="334">
        <f t="shared" si="4"/>
        <v>3320.42</v>
      </c>
      <c r="O73" s="364">
        <f t="shared" si="3"/>
        <v>105.47712833545108</v>
      </c>
      <c r="P73" s="145"/>
    </row>
    <row r="74" spans="1:76" x14ac:dyDescent="0.25">
      <c r="A74" s="423" t="s">
        <v>223</v>
      </c>
      <c r="B74" s="411" t="s">
        <v>224</v>
      </c>
      <c r="C74" s="306">
        <v>693</v>
      </c>
      <c r="D74" s="319"/>
      <c r="E74" s="306"/>
      <c r="F74" s="319"/>
      <c r="G74" s="306"/>
      <c r="H74" s="334">
        <f t="shared" ref="H74:H121" si="5">+E74+F74+G74</f>
        <v>0</v>
      </c>
      <c r="I74" s="306"/>
      <c r="J74" s="319"/>
      <c r="K74" s="338">
        <f t="shared" ref="K74:K121" si="6">+I74+J74</f>
        <v>0</v>
      </c>
      <c r="L74" s="345">
        <f t="shared" ref="L74:L121" si="7">+D74+H74+K74</f>
        <v>0</v>
      </c>
      <c r="M74" s="353"/>
      <c r="N74" s="334">
        <f t="shared" ref="N74:N121" si="8">+L74+M74</f>
        <v>0</v>
      </c>
      <c r="O74" s="364">
        <f t="shared" ref="O74:O121" si="9">+N74/C74*100</f>
        <v>0</v>
      </c>
      <c r="P74" s="145"/>
    </row>
    <row r="75" spans="1:76" x14ac:dyDescent="0.25">
      <c r="A75" s="425" t="s">
        <v>225</v>
      </c>
      <c r="B75" s="413" t="s">
        <v>164</v>
      </c>
      <c r="C75" s="308">
        <v>14603</v>
      </c>
      <c r="D75" s="321"/>
      <c r="E75" s="308">
        <v>7307</v>
      </c>
      <c r="F75" s="321"/>
      <c r="G75" s="308">
        <v>7074</v>
      </c>
      <c r="H75" s="336">
        <f t="shared" si="5"/>
        <v>14381</v>
      </c>
      <c r="I75" s="308">
        <v>1080</v>
      </c>
      <c r="J75" s="321"/>
      <c r="K75" s="340">
        <f t="shared" si="6"/>
        <v>1080</v>
      </c>
      <c r="L75" s="347">
        <f t="shared" si="7"/>
        <v>15461</v>
      </c>
      <c r="M75" s="355"/>
      <c r="N75" s="336">
        <f t="shared" si="8"/>
        <v>15461</v>
      </c>
      <c r="O75" s="366">
        <f t="shared" si="9"/>
        <v>105.87550503321235</v>
      </c>
      <c r="P75" s="145"/>
    </row>
    <row r="76" spans="1:76" ht="33" x14ac:dyDescent="0.3">
      <c r="A76" s="418"/>
      <c r="B76" s="406" t="s">
        <v>101</v>
      </c>
      <c r="C76" s="301">
        <f>+SUM(C77:C81)</f>
        <v>224084</v>
      </c>
      <c r="D76" s="313">
        <f>+SUM(D77:D81)</f>
        <v>0</v>
      </c>
      <c r="E76" s="301">
        <f>+SUM(E77:E81)</f>
        <v>139195.34000000003</v>
      </c>
      <c r="F76" s="313">
        <f>+SUM(F77:F81)</f>
        <v>0</v>
      </c>
      <c r="G76" s="301">
        <f>+SUM(G77:G81)</f>
        <v>28735.219999999998</v>
      </c>
      <c r="H76" s="313">
        <f t="shared" si="5"/>
        <v>167930.56000000003</v>
      </c>
      <c r="I76" s="301">
        <f>+SUM(I77:I81)</f>
        <v>62037.33</v>
      </c>
      <c r="J76" s="313">
        <f>+SUM(J77:J81)</f>
        <v>7931.03</v>
      </c>
      <c r="K76" s="301">
        <f t="shared" si="6"/>
        <v>69968.36</v>
      </c>
      <c r="L76" s="342">
        <f t="shared" si="7"/>
        <v>237898.92000000004</v>
      </c>
      <c r="M76" s="350"/>
      <c r="N76" s="313">
        <f t="shared" si="8"/>
        <v>237898.92000000004</v>
      </c>
      <c r="O76" s="360">
        <f t="shared" si="9"/>
        <v>106.16506310133703</v>
      </c>
      <c r="P76" s="145"/>
    </row>
    <row r="77" spans="1:76" ht="33" x14ac:dyDescent="0.25">
      <c r="A77" s="398" t="s">
        <v>226</v>
      </c>
      <c r="B77" s="409" t="s">
        <v>227</v>
      </c>
      <c r="C77" s="304">
        <v>112818</v>
      </c>
      <c r="D77" s="318"/>
      <c r="E77" s="304">
        <v>69506.22</v>
      </c>
      <c r="F77" s="318"/>
      <c r="G77" s="304">
        <v>14140.88</v>
      </c>
      <c r="H77" s="333">
        <f t="shared" si="5"/>
        <v>83647.100000000006</v>
      </c>
      <c r="I77" s="304">
        <v>31138.99</v>
      </c>
      <c r="J77" s="318">
        <v>4121</v>
      </c>
      <c r="K77" s="337">
        <f t="shared" si="6"/>
        <v>35259.990000000005</v>
      </c>
      <c r="L77" s="316">
        <f t="shared" si="7"/>
        <v>118907.09000000001</v>
      </c>
      <c r="M77" s="332"/>
      <c r="N77" s="333">
        <f t="shared" si="8"/>
        <v>118907.09000000001</v>
      </c>
      <c r="O77" s="363">
        <f t="shared" si="9"/>
        <v>105.39726816642737</v>
      </c>
      <c r="P77" s="145"/>
    </row>
    <row r="78" spans="1:76" x14ac:dyDescent="0.25">
      <c r="A78" s="399"/>
      <c r="B78" s="411" t="s">
        <v>228</v>
      </c>
      <c r="C78" s="306">
        <v>88963</v>
      </c>
      <c r="D78" s="319"/>
      <c r="E78" s="306">
        <v>55683.51</v>
      </c>
      <c r="F78" s="319"/>
      <c r="G78" s="306">
        <v>11328.69</v>
      </c>
      <c r="H78" s="334">
        <f t="shared" si="5"/>
        <v>67012.2</v>
      </c>
      <c r="I78" s="306">
        <v>24946.38</v>
      </c>
      <c r="J78" s="319">
        <v>3301.46</v>
      </c>
      <c r="K78" s="338">
        <f t="shared" si="6"/>
        <v>28247.84</v>
      </c>
      <c r="L78" s="345">
        <f t="shared" si="7"/>
        <v>95260.04</v>
      </c>
      <c r="M78" s="353"/>
      <c r="N78" s="334">
        <f t="shared" si="8"/>
        <v>95260.04</v>
      </c>
      <c r="O78" s="364">
        <f t="shared" si="9"/>
        <v>107.07826849364341</v>
      </c>
      <c r="P78" s="145"/>
    </row>
    <row r="79" spans="1:76" x14ac:dyDescent="0.25">
      <c r="A79" s="399" t="s">
        <v>229</v>
      </c>
      <c r="B79" s="411" t="s">
        <v>230</v>
      </c>
      <c r="C79" s="306">
        <v>787</v>
      </c>
      <c r="D79" s="319"/>
      <c r="E79" s="306">
        <v>471.23</v>
      </c>
      <c r="F79" s="319"/>
      <c r="G79" s="306">
        <v>95.87</v>
      </c>
      <c r="H79" s="334">
        <f t="shared" si="5"/>
        <v>567.1</v>
      </c>
      <c r="I79" s="306">
        <v>211.11</v>
      </c>
      <c r="J79" s="319">
        <v>28</v>
      </c>
      <c r="K79" s="338">
        <f t="shared" si="6"/>
        <v>239.11</v>
      </c>
      <c r="L79" s="345">
        <f t="shared" si="7"/>
        <v>806.21</v>
      </c>
      <c r="M79" s="353"/>
      <c r="N79" s="334">
        <f t="shared" si="8"/>
        <v>806.21</v>
      </c>
      <c r="O79" s="364">
        <f t="shared" si="9"/>
        <v>102.44091486658195</v>
      </c>
      <c r="P79" s="145"/>
    </row>
    <row r="80" spans="1:76" x14ac:dyDescent="0.25">
      <c r="A80" s="399" t="s">
        <v>231</v>
      </c>
      <c r="B80" s="411" t="s">
        <v>232</v>
      </c>
      <c r="C80" s="306">
        <v>1243</v>
      </c>
      <c r="D80" s="319"/>
      <c r="E80" s="306">
        <v>785.38</v>
      </c>
      <c r="F80" s="319"/>
      <c r="G80" s="306">
        <v>159.78</v>
      </c>
      <c r="H80" s="334">
        <f t="shared" si="5"/>
        <v>945.16</v>
      </c>
      <c r="I80" s="306">
        <v>351.85</v>
      </c>
      <c r="J80" s="319">
        <v>46.57</v>
      </c>
      <c r="K80" s="338">
        <f t="shared" si="6"/>
        <v>398.42</v>
      </c>
      <c r="L80" s="345">
        <f t="shared" si="7"/>
        <v>1343.58</v>
      </c>
      <c r="M80" s="353"/>
      <c r="N80" s="334">
        <f t="shared" si="8"/>
        <v>1343.58</v>
      </c>
      <c r="O80" s="364">
        <f t="shared" si="9"/>
        <v>108.09171359613836</v>
      </c>
      <c r="P80" s="145"/>
    </row>
    <row r="81" spans="1:76" ht="49.5" x14ac:dyDescent="0.25">
      <c r="A81" s="399" t="s">
        <v>233</v>
      </c>
      <c r="B81" s="411" t="s">
        <v>234</v>
      </c>
      <c r="C81" s="306">
        <v>20273</v>
      </c>
      <c r="D81" s="319"/>
      <c r="E81" s="306">
        <v>12749</v>
      </c>
      <c r="F81" s="319"/>
      <c r="G81" s="306">
        <v>3010</v>
      </c>
      <c r="H81" s="334">
        <f t="shared" si="5"/>
        <v>15759</v>
      </c>
      <c r="I81" s="306">
        <v>5389</v>
      </c>
      <c r="J81" s="319">
        <v>434</v>
      </c>
      <c r="K81" s="338">
        <f t="shared" si="6"/>
        <v>5823</v>
      </c>
      <c r="L81" s="345">
        <f t="shared" si="7"/>
        <v>21582</v>
      </c>
      <c r="M81" s="353"/>
      <c r="N81" s="334">
        <f t="shared" si="8"/>
        <v>21582</v>
      </c>
      <c r="O81" s="364">
        <f t="shared" si="9"/>
        <v>106.45686380900705</v>
      </c>
      <c r="P81" s="145"/>
    </row>
    <row r="82" spans="1:76" s="9" customFormat="1" x14ac:dyDescent="0.25">
      <c r="A82" s="422"/>
      <c r="B82" s="410"/>
      <c r="C82" s="305"/>
      <c r="D82" s="317"/>
      <c r="E82" s="305"/>
      <c r="F82" s="317"/>
      <c r="G82" s="305"/>
      <c r="H82" s="322"/>
      <c r="I82" s="305"/>
      <c r="J82" s="317"/>
      <c r="K82" s="309"/>
      <c r="L82" s="344"/>
      <c r="M82" s="352"/>
      <c r="N82" s="322"/>
      <c r="O82" s="246"/>
      <c r="P82" s="141"/>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row>
    <row r="83" spans="1:76" ht="33" x14ac:dyDescent="0.3">
      <c r="A83" s="418"/>
      <c r="B83" s="406" t="s">
        <v>102</v>
      </c>
      <c r="C83" s="301">
        <f>+SUM(C84:C91)+C92</f>
        <v>292279.96000000002</v>
      </c>
      <c r="D83" s="313">
        <f>+SUM(D84:D91)+D92</f>
        <v>0</v>
      </c>
      <c r="E83" s="301">
        <f>+SUM(E84:E91)+E92</f>
        <v>39652.93</v>
      </c>
      <c r="F83" s="313">
        <f>+SUM(F84:F91)+F92</f>
        <v>0</v>
      </c>
      <c r="G83" s="301">
        <f>+SUM(G84:G91)+G92</f>
        <v>136172.57</v>
      </c>
      <c r="H83" s="313">
        <f t="shared" si="5"/>
        <v>175825.5</v>
      </c>
      <c r="I83" s="301">
        <f>+SUM(I84:I91)+I92</f>
        <v>48481.72</v>
      </c>
      <c r="J83" s="313">
        <f>+SUM(J84:J91)+J92</f>
        <v>60071.96</v>
      </c>
      <c r="K83" s="301">
        <f t="shared" si="6"/>
        <v>108553.68</v>
      </c>
      <c r="L83" s="342">
        <f t="shared" si="7"/>
        <v>284379.18</v>
      </c>
      <c r="M83" s="350"/>
      <c r="N83" s="313">
        <f t="shared" si="8"/>
        <v>284379.18</v>
      </c>
      <c r="O83" s="360">
        <f t="shared" si="9"/>
        <v>97.296845120684978</v>
      </c>
      <c r="P83" s="145"/>
    </row>
    <row r="84" spans="1:76" x14ac:dyDescent="0.25">
      <c r="A84" s="421" t="s">
        <v>235</v>
      </c>
      <c r="B84" s="409" t="s">
        <v>103</v>
      </c>
      <c r="C84" s="304">
        <v>87009.49</v>
      </c>
      <c r="D84" s="318"/>
      <c r="E84" s="304">
        <v>22409</v>
      </c>
      <c r="F84" s="318"/>
      <c r="G84" s="304">
        <v>42835.11</v>
      </c>
      <c r="H84" s="333">
        <f t="shared" si="5"/>
        <v>65244.11</v>
      </c>
      <c r="I84" s="304">
        <v>14015.73</v>
      </c>
      <c r="J84" s="318">
        <v>8183.72</v>
      </c>
      <c r="K84" s="337">
        <f t="shared" si="6"/>
        <v>22199.45</v>
      </c>
      <c r="L84" s="316">
        <f t="shared" si="7"/>
        <v>87443.56</v>
      </c>
      <c r="M84" s="332"/>
      <c r="N84" s="333">
        <f t="shared" si="8"/>
        <v>87443.56</v>
      </c>
      <c r="O84" s="363">
        <f t="shared" si="9"/>
        <v>100.49887661679202</v>
      </c>
      <c r="P84" s="145"/>
    </row>
    <row r="85" spans="1:76" x14ac:dyDescent="0.25">
      <c r="A85" s="423" t="s">
        <v>236</v>
      </c>
      <c r="B85" s="411" t="s">
        <v>104</v>
      </c>
      <c r="C85" s="306">
        <v>3053.49</v>
      </c>
      <c r="D85" s="319"/>
      <c r="E85" s="306">
        <v>911.54</v>
      </c>
      <c r="F85" s="319"/>
      <c r="G85" s="306">
        <v>1370.82</v>
      </c>
      <c r="H85" s="334">
        <f t="shared" si="5"/>
        <v>2282.3599999999997</v>
      </c>
      <c r="I85" s="306">
        <v>785.91</v>
      </c>
      <c r="J85" s="319"/>
      <c r="K85" s="338">
        <f t="shared" si="6"/>
        <v>785.91</v>
      </c>
      <c r="L85" s="345">
        <f t="shared" si="7"/>
        <v>3068.2699999999995</v>
      </c>
      <c r="M85" s="353"/>
      <c r="N85" s="334">
        <f t="shared" si="8"/>
        <v>3068.2699999999995</v>
      </c>
      <c r="O85" s="364">
        <f t="shared" si="9"/>
        <v>100.48403629944751</v>
      </c>
      <c r="P85" s="145"/>
    </row>
    <row r="86" spans="1:76" ht="33" x14ac:dyDescent="0.25">
      <c r="A86" s="423" t="s">
        <v>237</v>
      </c>
      <c r="B86" s="411" t="s">
        <v>105</v>
      </c>
      <c r="C86" s="306">
        <v>69325</v>
      </c>
      <c r="D86" s="319"/>
      <c r="E86" s="306">
        <v>7742.52</v>
      </c>
      <c r="F86" s="319"/>
      <c r="G86" s="306">
        <v>48571.65</v>
      </c>
      <c r="H86" s="334">
        <f t="shared" si="5"/>
        <v>56314.17</v>
      </c>
      <c r="I86" s="306">
        <v>5960.66</v>
      </c>
      <c r="J86" s="319">
        <v>7397.81</v>
      </c>
      <c r="K86" s="338">
        <f t="shared" si="6"/>
        <v>13358.470000000001</v>
      </c>
      <c r="L86" s="345">
        <f t="shared" si="7"/>
        <v>69672.639999999999</v>
      </c>
      <c r="M86" s="353"/>
      <c r="N86" s="334">
        <f t="shared" si="8"/>
        <v>69672.639999999999</v>
      </c>
      <c r="O86" s="364">
        <f t="shared" si="9"/>
        <v>100.50146411828345</v>
      </c>
      <c r="P86" s="145"/>
    </row>
    <row r="87" spans="1:76" x14ac:dyDescent="0.25">
      <c r="A87" s="423" t="s">
        <v>238</v>
      </c>
      <c r="B87" s="411" t="s">
        <v>106</v>
      </c>
      <c r="C87" s="306">
        <v>10831</v>
      </c>
      <c r="D87" s="319"/>
      <c r="E87" s="306"/>
      <c r="F87" s="319"/>
      <c r="G87" s="306"/>
      <c r="H87" s="334">
        <f t="shared" si="5"/>
        <v>0</v>
      </c>
      <c r="I87" s="306"/>
      <c r="J87" s="319"/>
      <c r="K87" s="338">
        <f t="shared" si="6"/>
        <v>0</v>
      </c>
      <c r="L87" s="345">
        <f t="shared" si="7"/>
        <v>0</v>
      </c>
      <c r="M87" s="353"/>
      <c r="N87" s="334">
        <f t="shared" si="8"/>
        <v>0</v>
      </c>
      <c r="O87" s="364">
        <f t="shared" si="9"/>
        <v>0</v>
      </c>
      <c r="P87" s="145"/>
    </row>
    <row r="88" spans="1:76" x14ac:dyDescent="0.25">
      <c r="A88" s="423" t="s">
        <v>239</v>
      </c>
      <c r="B88" s="411" t="s">
        <v>107</v>
      </c>
      <c r="C88" s="306">
        <v>15214</v>
      </c>
      <c r="D88" s="319"/>
      <c r="E88" s="306">
        <v>4430</v>
      </c>
      <c r="F88" s="319"/>
      <c r="G88" s="306">
        <v>4978.7700000000004</v>
      </c>
      <c r="H88" s="334">
        <f t="shared" si="5"/>
        <v>9408.77</v>
      </c>
      <c r="I88" s="306">
        <v>4505.42</v>
      </c>
      <c r="J88" s="319">
        <v>1369.82</v>
      </c>
      <c r="K88" s="338">
        <f t="shared" si="6"/>
        <v>5875.24</v>
      </c>
      <c r="L88" s="345">
        <f t="shared" si="7"/>
        <v>15284.01</v>
      </c>
      <c r="M88" s="353"/>
      <c r="N88" s="334">
        <f t="shared" si="8"/>
        <v>15284.01</v>
      </c>
      <c r="O88" s="364">
        <f t="shared" si="9"/>
        <v>100.46016826607071</v>
      </c>
      <c r="P88" s="145"/>
    </row>
    <row r="89" spans="1:76" x14ac:dyDescent="0.25">
      <c r="A89" s="423" t="s">
        <v>240</v>
      </c>
      <c r="B89" s="411" t="s">
        <v>108</v>
      </c>
      <c r="C89" s="306">
        <v>5384</v>
      </c>
      <c r="D89" s="319"/>
      <c r="E89" s="306"/>
      <c r="F89" s="319"/>
      <c r="G89" s="306">
        <v>3020</v>
      </c>
      <c r="H89" s="334">
        <f t="shared" si="5"/>
        <v>3020</v>
      </c>
      <c r="I89" s="306"/>
      <c r="J89" s="319">
        <v>3317.51</v>
      </c>
      <c r="K89" s="338">
        <f t="shared" si="6"/>
        <v>3317.51</v>
      </c>
      <c r="L89" s="345">
        <f t="shared" si="7"/>
        <v>6337.51</v>
      </c>
      <c r="M89" s="353"/>
      <c r="N89" s="334">
        <f t="shared" si="8"/>
        <v>6337.51</v>
      </c>
      <c r="O89" s="364">
        <f t="shared" si="9"/>
        <v>117.71006686478455</v>
      </c>
      <c r="P89" s="145"/>
    </row>
    <row r="90" spans="1:76" x14ac:dyDescent="0.25">
      <c r="A90" s="423">
        <v>4026</v>
      </c>
      <c r="B90" s="411" t="s">
        <v>109</v>
      </c>
      <c r="C90" s="306">
        <v>14332</v>
      </c>
      <c r="D90" s="319"/>
      <c r="E90" s="306"/>
      <c r="F90" s="319"/>
      <c r="G90" s="306">
        <v>7815</v>
      </c>
      <c r="H90" s="334">
        <f t="shared" si="5"/>
        <v>7815</v>
      </c>
      <c r="I90" s="306">
        <v>7517</v>
      </c>
      <c r="J90" s="319"/>
      <c r="K90" s="338">
        <f t="shared" si="6"/>
        <v>7517</v>
      </c>
      <c r="L90" s="345">
        <f t="shared" si="7"/>
        <v>15332</v>
      </c>
      <c r="M90" s="353"/>
      <c r="N90" s="334">
        <f t="shared" si="8"/>
        <v>15332</v>
      </c>
      <c r="O90" s="364">
        <f t="shared" si="9"/>
        <v>106.97739324588333</v>
      </c>
      <c r="P90" s="145"/>
    </row>
    <row r="91" spans="1:76" x14ac:dyDescent="0.25">
      <c r="A91" s="425">
        <v>4027</v>
      </c>
      <c r="B91" s="413" t="s">
        <v>110</v>
      </c>
      <c r="C91" s="308"/>
      <c r="D91" s="321"/>
      <c r="E91" s="308"/>
      <c r="F91" s="321"/>
      <c r="G91" s="308"/>
      <c r="H91" s="336">
        <f t="shared" si="5"/>
        <v>0</v>
      </c>
      <c r="I91" s="308"/>
      <c r="J91" s="321"/>
      <c r="K91" s="340">
        <f t="shared" si="6"/>
        <v>0</v>
      </c>
      <c r="L91" s="347">
        <f t="shared" si="7"/>
        <v>0</v>
      </c>
      <c r="M91" s="355"/>
      <c r="N91" s="336">
        <f t="shared" si="8"/>
        <v>0</v>
      </c>
      <c r="O91" s="366" t="e">
        <f t="shared" si="9"/>
        <v>#DIV/0!</v>
      </c>
      <c r="P91" s="145"/>
    </row>
    <row r="92" spans="1:76" x14ac:dyDescent="0.25">
      <c r="A92" s="418" t="s">
        <v>241</v>
      </c>
      <c r="B92" s="406" t="s">
        <v>111</v>
      </c>
      <c r="C92" s="301">
        <f>+SUM(C93:C100)</f>
        <v>87130.98</v>
      </c>
      <c r="D92" s="313">
        <f>+SUM(D93:D100)</f>
        <v>0</v>
      </c>
      <c r="E92" s="301">
        <f>+SUM(E93:E100)</f>
        <v>4159.87</v>
      </c>
      <c r="F92" s="313">
        <f>+SUM(F93:F100)</f>
        <v>0</v>
      </c>
      <c r="G92" s="301">
        <f>+SUM(G93:G100)</f>
        <v>27581.22</v>
      </c>
      <c r="H92" s="313">
        <f t="shared" si="5"/>
        <v>31741.09</v>
      </c>
      <c r="I92" s="301">
        <f>+SUM(I93:I100)</f>
        <v>15697</v>
      </c>
      <c r="J92" s="313">
        <f>+SUM(J93:J100)</f>
        <v>39803.1</v>
      </c>
      <c r="K92" s="301">
        <f t="shared" si="6"/>
        <v>55500.1</v>
      </c>
      <c r="L92" s="342">
        <f t="shared" si="7"/>
        <v>87241.19</v>
      </c>
      <c r="M92" s="350"/>
      <c r="N92" s="313">
        <f t="shared" si="8"/>
        <v>87241.19</v>
      </c>
      <c r="O92" s="367">
        <f t="shared" si="9"/>
        <v>100.12648773145902</v>
      </c>
      <c r="P92" s="145"/>
    </row>
    <row r="93" spans="1:76" x14ac:dyDescent="0.25">
      <c r="A93" s="421" t="s">
        <v>242</v>
      </c>
      <c r="B93" s="409" t="s">
        <v>112</v>
      </c>
      <c r="C93" s="304"/>
      <c r="D93" s="318"/>
      <c r="E93" s="304"/>
      <c r="F93" s="318"/>
      <c r="G93" s="304"/>
      <c r="H93" s="333">
        <f t="shared" si="5"/>
        <v>0</v>
      </c>
      <c r="I93" s="304"/>
      <c r="J93" s="318"/>
      <c r="K93" s="337">
        <f t="shared" si="6"/>
        <v>0</v>
      </c>
      <c r="L93" s="316">
        <f t="shared" si="7"/>
        <v>0</v>
      </c>
      <c r="M93" s="332"/>
      <c r="N93" s="333">
        <f t="shared" si="8"/>
        <v>0</v>
      </c>
      <c r="O93" s="363" t="e">
        <f t="shared" si="9"/>
        <v>#DIV/0!</v>
      </c>
      <c r="P93" s="145"/>
    </row>
    <row r="94" spans="1:76" x14ac:dyDescent="0.25">
      <c r="A94" s="423" t="s">
        <v>243</v>
      </c>
      <c r="B94" s="411" t="s">
        <v>113</v>
      </c>
      <c r="C94" s="306">
        <v>46329</v>
      </c>
      <c r="D94" s="319"/>
      <c r="E94" s="306"/>
      <c r="F94" s="319"/>
      <c r="G94" s="306"/>
      <c r="H94" s="334">
        <f t="shared" si="5"/>
        <v>0</v>
      </c>
      <c r="I94" s="306">
        <v>13840</v>
      </c>
      <c r="J94" s="319">
        <v>32489</v>
      </c>
      <c r="K94" s="338">
        <f t="shared" si="6"/>
        <v>46329</v>
      </c>
      <c r="L94" s="345">
        <f t="shared" si="7"/>
        <v>46329</v>
      </c>
      <c r="M94" s="353"/>
      <c r="N94" s="334">
        <f t="shared" si="8"/>
        <v>46329</v>
      </c>
      <c r="O94" s="364">
        <f t="shared" si="9"/>
        <v>100</v>
      </c>
      <c r="P94" s="145"/>
    </row>
    <row r="95" spans="1:76" x14ac:dyDescent="0.25">
      <c r="A95" s="423" t="s">
        <v>244</v>
      </c>
      <c r="B95" s="411" t="s">
        <v>114</v>
      </c>
      <c r="C95" s="306"/>
      <c r="D95" s="319"/>
      <c r="E95" s="306"/>
      <c r="F95" s="319"/>
      <c r="G95" s="306"/>
      <c r="H95" s="334">
        <f t="shared" si="5"/>
        <v>0</v>
      </c>
      <c r="I95" s="306"/>
      <c r="J95" s="319"/>
      <c r="K95" s="338">
        <f t="shared" si="6"/>
        <v>0</v>
      </c>
      <c r="L95" s="345">
        <f t="shared" si="7"/>
        <v>0</v>
      </c>
      <c r="M95" s="353"/>
      <c r="N95" s="334">
        <f t="shared" si="8"/>
        <v>0</v>
      </c>
      <c r="O95" s="364" t="e">
        <f t="shared" si="9"/>
        <v>#DIV/0!</v>
      </c>
      <c r="P95" s="145"/>
    </row>
    <row r="96" spans="1:76" x14ac:dyDescent="0.25">
      <c r="A96" s="423" t="s">
        <v>245</v>
      </c>
      <c r="B96" s="411" t="s">
        <v>115</v>
      </c>
      <c r="C96" s="306">
        <v>4304</v>
      </c>
      <c r="D96" s="319"/>
      <c r="E96" s="306">
        <v>1585</v>
      </c>
      <c r="F96" s="319"/>
      <c r="G96" s="306">
        <v>2739</v>
      </c>
      <c r="H96" s="334">
        <f t="shared" si="5"/>
        <v>4324</v>
      </c>
      <c r="I96" s="306"/>
      <c r="J96" s="319"/>
      <c r="K96" s="338">
        <f t="shared" si="6"/>
        <v>0</v>
      </c>
      <c r="L96" s="345">
        <f t="shared" si="7"/>
        <v>4324</v>
      </c>
      <c r="M96" s="353"/>
      <c r="N96" s="334">
        <f t="shared" si="8"/>
        <v>4324</v>
      </c>
      <c r="O96" s="364">
        <f t="shared" si="9"/>
        <v>100.4646840148699</v>
      </c>
      <c r="P96" s="145"/>
    </row>
    <row r="97" spans="1:76" x14ac:dyDescent="0.25">
      <c r="A97" s="423" t="s">
        <v>246</v>
      </c>
      <c r="B97" s="411" t="s">
        <v>116</v>
      </c>
      <c r="C97" s="306"/>
      <c r="D97" s="319"/>
      <c r="E97" s="306"/>
      <c r="F97" s="319"/>
      <c r="G97" s="306"/>
      <c r="H97" s="334">
        <f t="shared" si="5"/>
        <v>0</v>
      </c>
      <c r="I97" s="306"/>
      <c r="J97" s="319"/>
      <c r="K97" s="338">
        <f t="shared" si="6"/>
        <v>0</v>
      </c>
      <c r="L97" s="345">
        <f t="shared" si="7"/>
        <v>0</v>
      </c>
      <c r="M97" s="353"/>
      <c r="N97" s="334">
        <f t="shared" si="8"/>
        <v>0</v>
      </c>
      <c r="O97" s="364" t="e">
        <f t="shared" si="9"/>
        <v>#DIV/0!</v>
      </c>
      <c r="P97" s="145"/>
    </row>
    <row r="98" spans="1:76" ht="33" x14ac:dyDescent="0.25">
      <c r="A98" s="423" t="s">
        <v>247</v>
      </c>
      <c r="B98" s="411" t="s">
        <v>117</v>
      </c>
      <c r="C98" s="306"/>
      <c r="D98" s="319"/>
      <c r="E98" s="306"/>
      <c r="F98" s="319"/>
      <c r="G98" s="306"/>
      <c r="H98" s="334">
        <f t="shared" si="5"/>
        <v>0</v>
      </c>
      <c r="I98" s="306"/>
      <c r="J98" s="319"/>
      <c r="K98" s="338">
        <f t="shared" si="6"/>
        <v>0</v>
      </c>
      <c r="L98" s="345">
        <f t="shared" si="7"/>
        <v>0</v>
      </c>
      <c r="M98" s="353"/>
      <c r="N98" s="334">
        <f t="shared" si="8"/>
        <v>0</v>
      </c>
      <c r="O98" s="364" t="e">
        <f t="shared" si="9"/>
        <v>#DIV/0!</v>
      </c>
      <c r="P98" s="145"/>
    </row>
    <row r="99" spans="1:76" ht="33" x14ac:dyDescent="0.25">
      <c r="A99" s="423" t="s">
        <v>248</v>
      </c>
      <c r="B99" s="411" t="s">
        <v>118</v>
      </c>
      <c r="C99" s="306">
        <v>7874.49</v>
      </c>
      <c r="D99" s="319"/>
      <c r="E99" s="306">
        <v>2200</v>
      </c>
      <c r="F99" s="319"/>
      <c r="G99" s="306">
        <v>5100</v>
      </c>
      <c r="H99" s="334">
        <f t="shared" si="5"/>
        <v>7300</v>
      </c>
      <c r="I99" s="306">
        <v>270</v>
      </c>
      <c r="J99" s="319">
        <v>260</v>
      </c>
      <c r="K99" s="338">
        <f t="shared" si="6"/>
        <v>530</v>
      </c>
      <c r="L99" s="345">
        <f t="shared" si="7"/>
        <v>7830</v>
      </c>
      <c r="M99" s="353"/>
      <c r="N99" s="334">
        <f t="shared" si="8"/>
        <v>7830</v>
      </c>
      <c r="O99" s="364">
        <f t="shared" si="9"/>
        <v>99.435011029285718</v>
      </c>
      <c r="P99" s="145"/>
    </row>
    <row r="100" spans="1:76" ht="33" x14ac:dyDescent="0.25">
      <c r="A100" s="423" t="s">
        <v>249</v>
      </c>
      <c r="B100" s="411" t="s">
        <v>119</v>
      </c>
      <c r="C100" s="306">
        <v>28623.49</v>
      </c>
      <c r="D100" s="319"/>
      <c r="E100" s="306">
        <v>374.87</v>
      </c>
      <c r="F100" s="319"/>
      <c r="G100" s="306">
        <v>19742.22</v>
      </c>
      <c r="H100" s="334">
        <f t="shared" si="5"/>
        <v>20117.09</v>
      </c>
      <c r="I100" s="306">
        <v>1587</v>
      </c>
      <c r="J100" s="319">
        <v>7054.1</v>
      </c>
      <c r="K100" s="338">
        <f t="shared" si="6"/>
        <v>8641.1</v>
      </c>
      <c r="L100" s="345">
        <f t="shared" si="7"/>
        <v>28758.190000000002</v>
      </c>
      <c r="M100" s="353"/>
      <c r="N100" s="334">
        <f t="shared" si="8"/>
        <v>28758.190000000002</v>
      </c>
      <c r="O100" s="364">
        <f t="shared" si="9"/>
        <v>100.47059250985816</v>
      </c>
      <c r="P100" s="145"/>
    </row>
    <row r="101" spans="1:76" s="9" customFormat="1" x14ac:dyDescent="0.25">
      <c r="A101" s="424"/>
      <c r="B101" s="412"/>
      <c r="C101" s="307"/>
      <c r="D101" s="320"/>
      <c r="E101" s="307"/>
      <c r="F101" s="320"/>
      <c r="G101" s="307"/>
      <c r="H101" s="335"/>
      <c r="I101" s="307"/>
      <c r="J101" s="320"/>
      <c r="K101" s="339"/>
      <c r="L101" s="346"/>
      <c r="M101" s="354"/>
      <c r="N101" s="335"/>
      <c r="O101" s="365"/>
      <c r="P101" s="141"/>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row>
    <row r="102" spans="1:76" x14ac:dyDescent="0.25">
      <c r="A102" s="423">
        <v>403</v>
      </c>
      <c r="B102" s="411" t="s">
        <v>120</v>
      </c>
      <c r="C102" s="306"/>
      <c r="D102" s="324"/>
      <c r="E102" s="328"/>
      <c r="F102" s="324"/>
      <c r="G102" s="306"/>
      <c r="H102" s="334">
        <f t="shared" si="5"/>
        <v>0</v>
      </c>
      <c r="I102" s="328"/>
      <c r="J102" s="319"/>
      <c r="K102" s="338">
        <f t="shared" si="6"/>
        <v>0</v>
      </c>
      <c r="L102" s="345">
        <f t="shared" si="7"/>
        <v>0</v>
      </c>
      <c r="M102" s="353"/>
      <c r="N102" s="334">
        <f t="shared" si="8"/>
        <v>0</v>
      </c>
      <c r="O102" s="364" t="e">
        <f t="shared" si="9"/>
        <v>#DIV/0!</v>
      </c>
      <c r="P102" s="145"/>
    </row>
    <row r="103" spans="1:76" x14ac:dyDescent="0.25">
      <c r="A103" s="423">
        <v>404</v>
      </c>
      <c r="B103" s="411" t="s">
        <v>121</v>
      </c>
      <c r="C103" s="306"/>
      <c r="D103" s="319"/>
      <c r="E103" s="328"/>
      <c r="F103" s="324"/>
      <c r="G103" s="306"/>
      <c r="H103" s="334">
        <f t="shared" si="5"/>
        <v>0</v>
      </c>
      <c r="I103" s="306"/>
      <c r="J103" s="319"/>
      <c r="K103" s="338">
        <f t="shared" si="6"/>
        <v>0</v>
      </c>
      <c r="L103" s="345">
        <f t="shared" si="7"/>
        <v>0</v>
      </c>
      <c r="M103" s="353"/>
      <c r="N103" s="334">
        <f t="shared" si="8"/>
        <v>0</v>
      </c>
      <c r="O103" s="364" t="e">
        <f t="shared" si="9"/>
        <v>#DIV/0!</v>
      </c>
      <c r="P103" s="145"/>
    </row>
    <row r="104" spans="1:76" x14ac:dyDescent="0.25">
      <c r="A104" s="423">
        <v>410</v>
      </c>
      <c r="B104" s="411" t="s">
        <v>122</v>
      </c>
      <c r="C104" s="306"/>
      <c r="D104" s="319"/>
      <c r="E104" s="328"/>
      <c r="F104" s="324"/>
      <c r="G104" s="306"/>
      <c r="H104" s="334">
        <f t="shared" si="5"/>
        <v>0</v>
      </c>
      <c r="I104" s="306"/>
      <c r="J104" s="319"/>
      <c r="K104" s="338">
        <f t="shared" si="6"/>
        <v>0</v>
      </c>
      <c r="L104" s="345">
        <f t="shared" si="7"/>
        <v>0</v>
      </c>
      <c r="M104" s="353"/>
      <c r="N104" s="334">
        <f t="shared" si="8"/>
        <v>0</v>
      </c>
      <c r="O104" s="364" t="e">
        <f t="shared" si="9"/>
        <v>#DIV/0!</v>
      </c>
      <c r="P104" s="145"/>
    </row>
    <row r="105" spans="1:76" ht="33" x14ac:dyDescent="0.25">
      <c r="A105" s="423">
        <v>411</v>
      </c>
      <c r="B105" s="411" t="s">
        <v>123</v>
      </c>
      <c r="C105" s="306">
        <v>76129</v>
      </c>
      <c r="D105" s="319"/>
      <c r="E105" s="328"/>
      <c r="F105" s="324"/>
      <c r="G105" s="306">
        <v>76000</v>
      </c>
      <c r="H105" s="334">
        <f t="shared" si="5"/>
        <v>76000</v>
      </c>
      <c r="I105" s="328"/>
      <c r="J105" s="319"/>
      <c r="K105" s="338">
        <f t="shared" si="6"/>
        <v>0</v>
      </c>
      <c r="L105" s="345">
        <f t="shared" si="7"/>
        <v>76000</v>
      </c>
      <c r="M105" s="353"/>
      <c r="N105" s="334">
        <f t="shared" si="8"/>
        <v>76000</v>
      </c>
      <c r="O105" s="364">
        <f t="shared" si="9"/>
        <v>99.830550775657116</v>
      </c>
      <c r="P105" s="145"/>
    </row>
    <row r="106" spans="1:76" ht="33" x14ac:dyDescent="0.25">
      <c r="A106" s="423">
        <v>412</v>
      </c>
      <c r="B106" s="411" t="s">
        <v>124</v>
      </c>
      <c r="C106" s="306"/>
      <c r="D106" s="319"/>
      <c r="E106" s="306"/>
      <c r="F106" s="319"/>
      <c r="G106" s="306"/>
      <c r="H106" s="334">
        <f t="shared" si="5"/>
        <v>0</v>
      </c>
      <c r="I106" s="306"/>
      <c r="J106" s="319"/>
      <c r="K106" s="338">
        <f t="shared" si="6"/>
        <v>0</v>
      </c>
      <c r="L106" s="345">
        <f t="shared" si="7"/>
        <v>0</v>
      </c>
      <c r="M106" s="353"/>
      <c r="N106" s="334">
        <f t="shared" si="8"/>
        <v>0</v>
      </c>
      <c r="O106" s="364" t="e">
        <f t="shared" si="9"/>
        <v>#DIV/0!</v>
      </c>
      <c r="P106" s="145"/>
    </row>
    <row r="107" spans="1:76" x14ac:dyDescent="0.25">
      <c r="A107" s="423">
        <v>413</v>
      </c>
      <c r="B107" s="411" t="s">
        <v>125</v>
      </c>
      <c r="C107" s="306"/>
      <c r="D107" s="319"/>
      <c r="E107" s="306"/>
      <c r="F107" s="319"/>
      <c r="G107" s="306"/>
      <c r="H107" s="334">
        <f t="shared" si="5"/>
        <v>0</v>
      </c>
      <c r="I107" s="306"/>
      <c r="J107" s="319"/>
      <c r="K107" s="338">
        <f t="shared" si="6"/>
        <v>0</v>
      </c>
      <c r="L107" s="345">
        <f t="shared" si="7"/>
        <v>0</v>
      </c>
      <c r="M107" s="353"/>
      <c r="N107" s="334">
        <f t="shared" si="8"/>
        <v>0</v>
      </c>
      <c r="O107" s="364" t="e">
        <f t="shared" si="9"/>
        <v>#DIV/0!</v>
      </c>
      <c r="P107" s="145"/>
    </row>
    <row r="108" spans="1:76" s="9" customFormat="1" x14ac:dyDescent="0.25">
      <c r="A108" s="422"/>
      <c r="B108" s="410"/>
      <c r="C108" s="305"/>
      <c r="D108" s="317"/>
      <c r="E108" s="305"/>
      <c r="F108" s="317"/>
      <c r="G108" s="305"/>
      <c r="H108" s="322"/>
      <c r="I108" s="305"/>
      <c r="J108" s="317"/>
      <c r="K108" s="309"/>
      <c r="L108" s="344"/>
      <c r="M108" s="352"/>
      <c r="N108" s="322"/>
      <c r="O108" s="29"/>
      <c r="P108" s="141"/>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row>
    <row r="109" spans="1:76" x14ac:dyDescent="0.25">
      <c r="A109" s="418" t="s">
        <v>250</v>
      </c>
      <c r="B109" s="406" t="s">
        <v>126</v>
      </c>
      <c r="C109" s="301">
        <f>+C110+C111</f>
        <v>23259</v>
      </c>
      <c r="D109" s="313">
        <f>+D110+D111</f>
        <v>0</v>
      </c>
      <c r="E109" s="301">
        <f>+E110+E111</f>
        <v>0</v>
      </c>
      <c r="F109" s="313">
        <f>+F110+F111</f>
        <v>0</v>
      </c>
      <c r="G109" s="301">
        <f>+G110+G111</f>
        <v>22075</v>
      </c>
      <c r="H109" s="313">
        <f t="shared" si="5"/>
        <v>22075</v>
      </c>
      <c r="I109" s="301">
        <f>+I110+I111</f>
        <v>0</v>
      </c>
      <c r="J109" s="313">
        <f>+J110+J111</f>
        <v>0</v>
      </c>
      <c r="K109" s="301">
        <f t="shared" si="6"/>
        <v>0</v>
      </c>
      <c r="L109" s="342">
        <f t="shared" si="7"/>
        <v>22075</v>
      </c>
      <c r="M109" s="350"/>
      <c r="N109" s="313">
        <f t="shared" si="8"/>
        <v>22075</v>
      </c>
      <c r="O109" s="367">
        <f t="shared" si="9"/>
        <v>94.909497398856359</v>
      </c>
      <c r="P109" s="145"/>
    </row>
    <row r="110" spans="1:76" x14ac:dyDescent="0.25">
      <c r="A110" s="421" t="s">
        <v>251</v>
      </c>
      <c r="B110" s="409" t="s">
        <v>127</v>
      </c>
      <c r="C110" s="304">
        <v>23259</v>
      </c>
      <c r="D110" s="318"/>
      <c r="E110" s="304"/>
      <c r="F110" s="318"/>
      <c r="G110" s="304">
        <v>22075</v>
      </c>
      <c r="H110" s="333">
        <f t="shared" si="5"/>
        <v>22075</v>
      </c>
      <c r="I110" s="304"/>
      <c r="J110" s="318"/>
      <c r="K110" s="337">
        <f t="shared" si="6"/>
        <v>0</v>
      </c>
      <c r="L110" s="316">
        <f t="shared" si="7"/>
        <v>22075</v>
      </c>
      <c r="M110" s="332"/>
      <c r="N110" s="333">
        <f t="shared" si="8"/>
        <v>22075</v>
      </c>
      <c r="O110" s="363">
        <f t="shared" si="9"/>
        <v>94.909497398856359</v>
      </c>
      <c r="P110" s="145"/>
    </row>
    <row r="111" spans="1:76" ht="33" x14ac:dyDescent="0.25">
      <c r="A111" s="423" t="s">
        <v>250</v>
      </c>
      <c r="B111" s="411" t="s">
        <v>128</v>
      </c>
      <c r="C111" s="306"/>
      <c r="D111" s="319"/>
      <c r="E111" s="328"/>
      <c r="F111" s="324"/>
      <c r="G111" s="306"/>
      <c r="H111" s="334">
        <f t="shared" si="5"/>
        <v>0</v>
      </c>
      <c r="I111" s="328"/>
      <c r="J111" s="319"/>
      <c r="K111" s="338">
        <f t="shared" si="6"/>
        <v>0</v>
      </c>
      <c r="L111" s="345">
        <f t="shared" si="7"/>
        <v>0</v>
      </c>
      <c r="M111" s="353"/>
      <c r="N111" s="334">
        <f t="shared" si="8"/>
        <v>0</v>
      </c>
      <c r="O111" s="364" t="e">
        <f t="shared" si="9"/>
        <v>#DIV/0!</v>
      </c>
      <c r="P111" s="145"/>
    </row>
    <row r="112" spans="1:76" s="9" customFormat="1" x14ac:dyDescent="0.25">
      <c r="A112" s="422"/>
      <c r="B112" s="410"/>
      <c r="C112" s="305"/>
      <c r="D112" s="317"/>
      <c r="E112" s="305"/>
      <c r="F112" s="317"/>
      <c r="G112" s="305"/>
      <c r="H112" s="322"/>
      <c r="I112" s="305"/>
      <c r="J112" s="317"/>
      <c r="K112" s="309"/>
      <c r="L112" s="344"/>
      <c r="M112" s="352"/>
      <c r="N112" s="322"/>
      <c r="O112" s="29"/>
      <c r="P112" s="141"/>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row>
    <row r="113" spans="1:76" ht="33" x14ac:dyDescent="0.3">
      <c r="A113" s="418"/>
      <c r="B113" s="406" t="s">
        <v>252</v>
      </c>
      <c r="C113" s="301">
        <f>+C114+C115+C116+C117</f>
        <v>41328</v>
      </c>
      <c r="D113" s="313">
        <f>+D114+D115+D116+D117</f>
        <v>0</v>
      </c>
      <c r="E113" s="301">
        <f>+E114+E115+E116+E117</f>
        <v>0</v>
      </c>
      <c r="F113" s="313">
        <f>+F114+F115+F116+F117</f>
        <v>0</v>
      </c>
      <c r="G113" s="301">
        <f>+G114+G115+G116+G117</f>
        <v>0</v>
      </c>
      <c r="H113" s="313">
        <f>+E113+F113+G113</f>
        <v>0</v>
      </c>
      <c r="I113" s="301">
        <f>+I114+I115+I116+I117</f>
        <v>0</v>
      </c>
      <c r="J113" s="313">
        <f>+J114+J115+J116+J117</f>
        <v>0</v>
      </c>
      <c r="K113" s="301">
        <f t="shared" si="6"/>
        <v>0</v>
      </c>
      <c r="L113" s="342">
        <f t="shared" si="7"/>
        <v>0</v>
      </c>
      <c r="M113" s="350">
        <f>+M114+M115+M116+M117</f>
        <v>48384</v>
      </c>
      <c r="N113" s="313">
        <f t="shared" si="8"/>
        <v>48384</v>
      </c>
      <c r="O113" s="360">
        <f t="shared" si="9"/>
        <v>117.07317073170731</v>
      </c>
      <c r="P113" s="145"/>
    </row>
    <row r="114" spans="1:76" ht="33" x14ac:dyDescent="0.3">
      <c r="A114" s="421" t="s">
        <v>253</v>
      </c>
      <c r="B114" s="409" t="s">
        <v>254</v>
      </c>
      <c r="C114" s="304">
        <v>13519</v>
      </c>
      <c r="D114" s="318"/>
      <c r="E114" s="327"/>
      <c r="F114" s="323"/>
      <c r="G114" s="327"/>
      <c r="H114" s="333">
        <f t="shared" si="5"/>
        <v>0</v>
      </c>
      <c r="I114" s="327"/>
      <c r="J114" s="323"/>
      <c r="K114" s="337">
        <f t="shared" si="6"/>
        <v>0</v>
      </c>
      <c r="L114" s="316">
        <f t="shared" si="7"/>
        <v>0</v>
      </c>
      <c r="M114" s="356">
        <v>18622</v>
      </c>
      <c r="N114" s="333">
        <f t="shared" si="8"/>
        <v>18622</v>
      </c>
      <c r="O114" s="370">
        <f t="shared" si="9"/>
        <v>137.74687476884384</v>
      </c>
      <c r="P114" s="145"/>
    </row>
    <row r="115" spans="1:76" ht="33" x14ac:dyDescent="0.3">
      <c r="A115" s="423" t="s">
        <v>255</v>
      </c>
      <c r="B115" s="411" t="s">
        <v>256</v>
      </c>
      <c r="C115" s="306">
        <v>2226</v>
      </c>
      <c r="D115" s="319"/>
      <c r="E115" s="328"/>
      <c r="F115" s="324"/>
      <c r="G115" s="328"/>
      <c r="H115" s="334">
        <f t="shared" si="5"/>
        <v>0</v>
      </c>
      <c r="I115" s="328"/>
      <c r="J115" s="324"/>
      <c r="K115" s="338">
        <f t="shared" si="6"/>
        <v>0</v>
      </c>
      <c r="L115" s="345">
        <f t="shared" si="7"/>
        <v>0</v>
      </c>
      <c r="M115" s="357">
        <v>3349</v>
      </c>
      <c r="N115" s="334">
        <f t="shared" si="8"/>
        <v>3349</v>
      </c>
      <c r="O115" s="371">
        <f t="shared" si="9"/>
        <v>150.4492362982929</v>
      </c>
      <c r="P115" s="145"/>
    </row>
    <row r="116" spans="1:76" ht="33" x14ac:dyDescent="0.3">
      <c r="A116" s="423" t="s">
        <v>257</v>
      </c>
      <c r="B116" s="411" t="s">
        <v>258</v>
      </c>
      <c r="C116" s="306">
        <v>25583</v>
      </c>
      <c r="D116" s="319"/>
      <c r="E116" s="328"/>
      <c r="F116" s="324"/>
      <c r="G116" s="328"/>
      <c r="H116" s="334">
        <f t="shared" si="5"/>
        <v>0</v>
      </c>
      <c r="I116" s="328"/>
      <c r="J116" s="324"/>
      <c r="K116" s="338">
        <f t="shared" si="6"/>
        <v>0</v>
      </c>
      <c r="L116" s="345">
        <f t="shared" si="7"/>
        <v>0</v>
      </c>
      <c r="M116" s="357">
        <v>18014</v>
      </c>
      <c r="N116" s="334">
        <f t="shared" si="8"/>
        <v>18014</v>
      </c>
      <c r="O116" s="371">
        <f t="shared" si="9"/>
        <v>70.413946761521316</v>
      </c>
      <c r="P116" s="145"/>
    </row>
    <row r="117" spans="1:76" ht="33" x14ac:dyDescent="0.3">
      <c r="A117" s="423" t="s">
        <v>259</v>
      </c>
      <c r="B117" s="411" t="s">
        <v>260</v>
      </c>
      <c r="C117" s="306"/>
      <c r="D117" s="319"/>
      <c r="E117" s="328"/>
      <c r="F117" s="324"/>
      <c r="G117" s="328"/>
      <c r="H117" s="334">
        <f t="shared" si="5"/>
        <v>0</v>
      </c>
      <c r="I117" s="328"/>
      <c r="J117" s="324"/>
      <c r="K117" s="338">
        <f t="shared" si="6"/>
        <v>0</v>
      </c>
      <c r="L117" s="345">
        <f t="shared" si="7"/>
        <v>0</v>
      </c>
      <c r="M117" s="357">
        <v>8399</v>
      </c>
      <c r="N117" s="334">
        <f t="shared" si="8"/>
        <v>8399</v>
      </c>
      <c r="O117" s="371" t="e">
        <f t="shared" si="9"/>
        <v>#DIV/0!</v>
      </c>
      <c r="P117" s="145"/>
    </row>
    <row r="118" spans="1:76" s="9" customFormat="1" x14ac:dyDescent="0.3">
      <c r="A118" s="422"/>
      <c r="B118" s="410"/>
      <c r="C118" s="305"/>
      <c r="D118" s="317"/>
      <c r="E118" s="305"/>
      <c r="F118" s="317"/>
      <c r="G118" s="305"/>
      <c r="H118" s="322"/>
      <c r="I118" s="305"/>
      <c r="J118" s="317"/>
      <c r="K118" s="309"/>
      <c r="L118" s="344"/>
      <c r="M118" s="352"/>
      <c r="N118" s="322"/>
      <c r="O118" s="372"/>
      <c r="P118" s="141"/>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row>
    <row r="119" spans="1:76" s="284" customFormat="1" ht="32.25" customHeight="1" x14ac:dyDescent="0.25">
      <c r="A119" s="417"/>
      <c r="B119" s="405" t="s">
        <v>129</v>
      </c>
      <c r="C119" s="300">
        <f>+C9-C56</f>
        <v>-57586.959999999963</v>
      </c>
      <c r="D119" s="312">
        <f>+D9-D56</f>
        <v>0</v>
      </c>
      <c r="E119" s="300">
        <f>+E9-E56</f>
        <v>-176964.68999999994</v>
      </c>
      <c r="F119" s="312">
        <f>+F9-F56</f>
        <v>0</v>
      </c>
      <c r="G119" s="300">
        <f>+G9-G56</f>
        <v>-52590.790000000037</v>
      </c>
      <c r="H119" s="312">
        <f t="shared" si="5"/>
        <v>-229555.47999999998</v>
      </c>
      <c r="I119" s="300">
        <f>+I9-I56</f>
        <v>-209768.89000000007</v>
      </c>
      <c r="J119" s="312">
        <f>+J9-J56</f>
        <v>10237.00999999998</v>
      </c>
      <c r="K119" s="300">
        <f t="shared" si="6"/>
        <v>-199531.88000000009</v>
      </c>
      <c r="L119" s="312">
        <f t="shared" si="7"/>
        <v>-429087.3600000001</v>
      </c>
      <c r="M119" s="300">
        <f>+M9-M56</f>
        <v>186</v>
      </c>
      <c r="N119" s="312">
        <f t="shared" si="8"/>
        <v>-428901.3600000001</v>
      </c>
      <c r="O119" s="359">
        <f t="shared" si="9"/>
        <v>744.78902862731491</v>
      </c>
      <c r="P119" s="282"/>
      <c r="Q119" s="283"/>
      <c r="R119" s="283"/>
      <c r="S119" s="283"/>
      <c r="T119" s="283"/>
      <c r="U119" s="283"/>
      <c r="V119" s="283"/>
      <c r="W119" s="283"/>
      <c r="X119" s="283"/>
      <c r="Y119" s="283"/>
      <c r="Z119" s="283"/>
      <c r="AA119" s="283"/>
      <c r="AB119" s="283"/>
      <c r="AC119" s="283"/>
      <c r="AD119" s="283"/>
      <c r="AE119" s="283"/>
      <c r="AF119" s="283"/>
      <c r="AG119" s="283"/>
      <c r="AH119" s="283"/>
      <c r="AI119" s="283"/>
      <c r="AJ119" s="283"/>
      <c r="AK119" s="283"/>
      <c r="AL119" s="283"/>
      <c r="AM119" s="283"/>
      <c r="AN119" s="283"/>
      <c r="AO119" s="283"/>
      <c r="AP119" s="283"/>
      <c r="AQ119" s="283"/>
      <c r="AR119" s="283"/>
      <c r="AS119" s="283"/>
      <c r="AT119" s="283"/>
      <c r="AU119" s="283"/>
      <c r="AV119" s="283"/>
      <c r="AW119" s="283"/>
      <c r="AX119" s="283"/>
      <c r="AY119" s="283"/>
      <c r="AZ119" s="283"/>
      <c r="BA119" s="283"/>
      <c r="BB119" s="283"/>
      <c r="BC119" s="283"/>
      <c r="BD119" s="283"/>
      <c r="BE119" s="283"/>
      <c r="BF119" s="283"/>
      <c r="BG119" s="283"/>
      <c r="BH119" s="283"/>
      <c r="BI119" s="283"/>
      <c r="BJ119" s="283"/>
      <c r="BK119" s="283"/>
      <c r="BL119" s="283"/>
      <c r="BM119" s="283"/>
      <c r="BN119" s="283"/>
      <c r="BO119" s="283"/>
      <c r="BP119" s="283"/>
      <c r="BQ119" s="283"/>
      <c r="BR119" s="283"/>
      <c r="BS119" s="283"/>
      <c r="BT119" s="283"/>
      <c r="BU119" s="283"/>
      <c r="BV119" s="283"/>
      <c r="BW119" s="283"/>
      <c r="BX119" s="283"/>
    </row>
    <row r="120" spans="1:76" x14ac:dyDescent="0.3">
      <c r="A120" s="418"/>
      <c r="B120" s="406" t="s">
        <v>261</v>
      </c>
      <c r="C120" s="311">
        <f>+C10-C58</f>
        <v>-64867.959999999963</v>
      </c>
      <c r="D120" s="313">
        <f>+D10-D58</f>
        <v>0</v>
      </c>
      <c r="E120" s="301">
        <f>+E10-E58</f>
        <v>-176964.68999999994</v>
      </c>
      <c r="F120" s="313">
        <f>+F10-F58</f>
        <v>0</v>
      </c>
      <c r="G120" s="301">
        <f>+G10-G58</f>
        <v>-52590.790000000037</v>
      </c>
      <c r="H120" s="313">
        <f t="shared" si="5"/>
        <v>-229555.47999999998</v>
      </c>
      <c r="I120" s="301">
        <f>+I10-I58</f>
        <v>-209768.89000000007</v>
      </c>
      <c r="J120" s="313">
        <f>+J10-J58</f>
        <v>10237.00999999998</v>
      </c>
      <c r="K120" s="301">
        <f t="shared" si="6"/>
        <v>-199531.88000000009</v>
      </c>
      <c r="L120" s="342">
        <f t="shared" si="7"/>
        <v>-429087.3600000001</v>
      </c>
      <c r="M120" s="350">
        <f>+M10-M58</f>
        <v>0</v>
      </c>
      <c r="N120" s="313">
        <f t="shared" si="8"/>
        <v>-429087.3600000001</v>
      </c>
      <c r="O120" s="360">
        <f t="shared" si="9"/>
        <v>661.47811646920968</v>
      </c>
    </row>
    <row r="121" spans="1:76" ht="33" x14ac:dyDescent="0.3">
      <c r="A121" s="418"/>
      <c r="B121" s="406" t="s">
        <v>262</v>
      </c>
      <c r="C121" s="311">
        <f>+C49-C113</f>
        <v>7281</v>
      </c>
      <c r="D121" s="313">
        <f>+D49-D113</f>
        <v>0</v>
      </c>
      <c r="E121" s="301">
        <f>+E49-E113</f>
        <v>0</v>
      </c>
      <c r="F121" s="313">
        <f>+F49-F113</f>
        <v>0</v>
      </c>
      <c r="G121" s="301">
        <f>+G49-G113</f>
        <v>0</v>
      </c>
      <c r="H121" s="313">
        <f t="shared" si="5"/>
        <v>0</v>
      </c>
      <c r="I121" s="301">
        <f>+I49-I113</f>
        <v>0</v>
      </c>
      <c r="J121" s="313">
        <f>+J49-J113</f>
        <v>0</v>
      </c>
      <c r="K121" s="301">
        <f t="shared" si="6"/>
        <v>0</v>
      </c>
      <c r="L121" s="342">
        <f t="shared" si="7"/>
        <v>0</v>
      </c>
      <c r="M121" s="350">
        <f>+M49-M113</f>
        <v>186</v>
      </c>
      <c r="N121" s="313">
        <f t="shared" si="8"/>
        <v>186</v>
      </c>
      <c r="O121" s="360">
        <f t="shared" si="9"/>
        <v>2.5545941491553359</v>
      </c>
    </row>
    <row r="122" spans="1:76" x14ac:dyDescent="0.25">
      <c r="A122" s="296"/>
      <c r="B122" s="274"/>
      <c r="C122" s="229"/>
      <c r="D122" s="229"/>
      <c r="E122" s="229"/>
      <c r="F122" s="229"/>
      <c r="G122" s="229"/>
      <c r="H122" s="288"/>
      <c r="I122" s="229"/>
      <c r="J122" s="229"/>
      <c r="K122" s="288"/>
      <c r="L122" s="290"/>
      <c r="M122" s="290"/>
      <c r="N122" s="288"/>
      <c r="O122" s="297"/>
    </row>
    <row r="123" spans="1:76" x14ac:dyDescent="0.25">
      <c r="A123" s="685" t="s">
        <v>263</v>
      </c>
      <c r="B123" s="686"/>
      <c r="C123" s="686"/>
      <c r="D123" s="686"/>
      <c r="E123" s="686"/>
      <c r="F123" s="686"/>
      <c r="G123" s="686"/>
      <c r="H123" s="686"/>
      <c r="I123" s="686"/>
      <c r="J123" s="686"/>
      <c r="K123" s="686"/>
      <c r="L123" s="686"/>
      <c r="M123" s="686"/>
      <c r="N123" s="686"/>
      <c r="O123" s="687"/>
    </row>
    <row r="124" spans="1:76" x14ac:dyDescent="0.25">
      <c r="A124" s="698" t="s">
        <v>147</v>
      </c>
      <c r="B124" s="701" t="s">
        <v>148</v>
      </c>
      <c r="C124" s="682"/>
      <c r="D124" s="706"/>
      <c r="E124" s="682"/>
      <c r="F124" s="706"/>
      <c r="G124" s="682"/>
      <c r="H124" s="706"/>
      <c r="I124" s="682"/>
      <c r="J124" s="706"/>
      <c r="K124" s="682"/>
      <c r="L124" s="717"/>
      <c r="M124" s="726"/>
      <c r="N124" s="706"/>
      <c r="O124" s="701"/>
    </row>
    <row r="125" spans="1:76" x14ac:dyDescent="0.25">
      <c r="A125" s="699"/>
      <c r="B125" s="702"/>
      <c r="C125" s="683"/>
      <c r="D125" s="707"/>
      <c r="E125" s="683"/>
      <c r="F125" s="707"/>
      <c r="G125" s="683"/>
      <c r="H125" s="709"/>
      <c r="I125" s="683"/>
      <c r="J125" s="707"/>
      <c r="K125" s="704"/>
      <c r="L125" s="718"/>
      <c r="M125" s="727"/>
      <c r="N125" s="709"/>
      <c r="O125" s="702"/>
    </row>
    <row r="126" spans="1:76" x14ac:dyDescent="0.25">
      <c r="A126" s="700"/>
      <c r="B126" s="703"/>
      <c r="C126" s="684"/>
      <c r="D126" s="708"/>
      <c r="E126" s="684"/>
      <c r="F126" s="708"/>
      <c r="G126" s="684"/>
      <c r="H126" s="710"/>
      <c r="I126" s="684"/>
      <c r="J126" s="708"/>
      <c r="K126" s="705"/>
      <c r="L126" s="719"/>
      <c r="M126" s="728"/>
      <c r="N126" s="710"/>
      <c r="O126" s="703"/>
    </row>
    <row r="127" spans="1:76" s="284" customFormat="1" ht="32.25" customHeight="1" x14ac:dyDescent="0.25">
      <c r="A127" s="417">
        <v>75</v>
      </c>
      <c r="B127" s="405" t="s">
        <v>264</v>
      </c>
      <c r="C127" s="300">
        <f>+C128+C129+C130</f>
        <v>0</v>
      </c>
      <c r="D127" s="312">
        <f>+D128+D129+D130</f>
        <v>0</v>
      </c>
      <c r="E127" s="300">
        <f>+E128+E129+E130</f>
        <v>0</v>
      </c>
      <c r="F127" s="312">
        <f>+F128+F129+F130</f>
        <v>0</v>
      </c>
      <c r="G127" s="300">
        <f>+G128+G129+G130</f>
        <v>0</v>
      </c>
      <c r="H127" s="312">
        <f t="shared" ref="H127:H130" si="10">+E127+F127+G127</f>
        <v>0</v>
      </c>
      <c r="I127" s="300">
        <f>+I128+I129+I130</f>
        <v>0</v>
      </c>
      <c r="J127" s="312">
        <f>+J128+J129+J130</f>
        <v>0</v>
      </c>
      <c r="K127" s="300">
        <f>+I127+J127</f>
        <v>0</v>
      </c>
      <c r="L127" s="312">
        <f>+D127+H127+K127</f>
        <v>0</v>
      </c>
      <c r="M127" s="300">
        <f>+M128+M129+M130</f>
        <v>0</v>
      </c>
      <c r="N127" s="312">
        <f>+L127+M127</f>
        <v>0</v>
      </c>
      <c r="O127" s="359"/>
      <c r="P127" s="282"/>
      <c r="Q127" s="283"/>
      <c r="R127" s="283"/>
      <c r="S127" s="283"/>
      <c r="T127" s="283"/>
      <c r="U127" s="283"/>
      <c r="V127" s="283"/>
      <c r="W127" s="283"/>
      <c r="X127" s="283"/>
      <c r="Y127" s="283"/>
      <c r="Z127" s="283"/>
      <c r="AA127" s="283"/>
      <c r="AB127" s="283"/>
      <c r="AC127" s="283"/>
      <c r="AD127" s="283"/>
      <c r="AE127" s="283"/>
      <c r="AF127" s="283"/>
      <c r="AG127" s="283"/>
      <c r="AH127" s="283"/>
      <c r="AI127" s="283"/>
      <c r="AJ127" s="283"/>
      <c r="AK127" s="283"/>
      <c r="AL127" s="283"/>
      <c r="AM127" s="283"/>
      <c r="AN127" s="283"/>
      <c r="AO127" s="283"/>
      <c r="AP127" s="283"/>
      <c r="AQ127" s="283"/>
      <c r="AR127" s="283"/>
      <c r="AS127" s="283"/>
      <c r="AT127" s="283"/>
      <c r="AU127" s="283"/>
      <c r="AV127" s="283"/>
      <c r="AW127" s="283"/>
      <c r="AX127" s="283"/>
      <c r="AY127" s="283"/>
      <c r="AZ127" s="283"/>
      <c r="BA127" s="283"/>
      <c r="BB127" s="283"/>
      <c r="BC127" s="283"/>
      <c r="BD127" s="283"/>
      <c r="BE127" s="283"/>
      <c r="BF127" s="283"/>
      <c r="BG127" s="283"/>
      <c r="BH127" s="283"/>
      <c r="BI127" s="283"/>
      <c r="BJ127" s="283"/>
      <c r="BK127" s="283"/>
      <c r="BL127" s="283"/>
      <c r="BM127" s="283"/>
      <c r="BN127" s="283"/>
      <c r="BO127" s="283"/>
      <c r="BP127" s="283"/>
      <c r="BQ127" s="283"/>
      <c r="BR127" s="283"/>
      <c r="BS127" s="283"/>
      <c r="BT127" s="283"/>
      <c r="BU127" s="283"/>
      <c r="BV127" s="283"/>
      <c r="BW127" s="283"/>
      <c r="BX127" s="283"/>
    </row>
    <row r="128" spans="1:76" x14ac:dyDescent="0.25">
      <c r="A128" s="403">
        <v>750</v>
      </c>
      <c r="B128" s="398" t="s">
        <v>265</v>
      </c>
      <c r="C128" s="304"/>
      <c r="D128" s="323"/>
      <c r="E128" s="327"/>
      <c r="F128" s="323"/>
      <c r="G128" s="304"/>
      <c r="H128" s="333">
        <f t="shared" si="10"/>
        <v>0</v>
      </c>
      <c r="I128" s="327"/>
      <c r="J128" s="318"/>
      <c r="K128" s="337">
        <f>I128+J128</f>
        <v>0</v>
      </c>
      <c r="L128" s="316">
        <f>+D128+H128+K128</f>
        <v>0</v>
      </c>
      <c r="M128" s="356"/>
      <c r="N128" s="333">
        <f>L128+M128</f>
        <v>0</v>
      </c>
      <c r="O128" s="380"/>
    </row>
    <row r="129" spans="1:76" x14ac:dyDescent="0.25">
      <c r="A129" s="404">
        <v>751</v>
      </c>
      <c r="B129" s="399" t="s">
        <v>266</v>
      </c>
      <c r="C129" s="306"/>
      <c r="D129" s="324"/>
      <c r="E129" s="328"/>
      <c r="F129" s="324"/>
      <c r="G129" s="306"/>
      <c r="H129" s="333">
        <f t="shared" si="10"/>
        <v>0</v>
      </c>
      <c r="I129" s="328"/>
      <c r="J129" s="319"/>
      <c r="K129" s="337">
        <f>I129+J129</f>
        <v>0</v>
      </c>
      <c r="L129" s="316">
        <f>+D129+H129+K129</f>
        <v>0</v>
      </c>
      <c r="M129" s="357"/>
      <c r="N129" s="333">
        <f>L129+M129</f>
        <v>0</v>
      </c>
      <c r="O129" s="381"/>
    </row>
    <row r="130" spans="1:76" x14ac:dyDescent="0.25">
      <c r="A130" s="404">
        <v>752</v>
      </c>
      <c r="B130" s="399" t="s">
        <v>267</v>
      </c>
      <c r="C130" s="306"/>
      <c r="D130" s="324"/>
      <c r="E130" s="328"/>
      <c r="F130" s="324"/>
      <c r="G130" s="306"/>
      <c r="H130" s="333">
        <f t="shared" si="10"/>
        <v>0</v>
      </c>
      <c r="I130" s="328"/>
      <c r="J130" s="319"/>
      <c r="K130" s="337">
        <f>I130+J130</f>
        <v>0</v>
      </c>
      <c r="L130" s="316">
        <f>+D130+H130+K130</f>
        <v>0</v>
      </c>
      <c r="M130" s="357"/>
      <c r="N130" s="333">
        <f>L130+M130</f>
        <v>0</v>
      </c>
      <c r="O130" s="381"/>
    </row>
    <row r="131" spans="1:76" s="9" customFormat="1" x14ac:dyDescent="0.25">
      <c r="A131" s="395"/>
      <c r="B131" s="382"/>
      <c r="C131" s="373"/>
      <c r="D131" s="374"/>
      <c r="E131" s="373"/>
      <c r="F131" s="374"/>
      <c r="G131" s="373"/>
      <c r="H131" s="375"/>
      <c r="I131" s="373"/>
      <c r="J131" s="374"/>
      <c r="K131" s="376"/>
      <c r="L131" s="377"/>
      <c r="M131" s="378"/>
      <c r="N131" s="375"/>
      <c r="O131" s="382"/>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row>
    <row r="132" spans="1:76" s="284" customFormat="1" ht="33" customHeight="1" x14ac:dyDescent="0.25">
      <c r="A132" s="417">
        <v>44</v>
      </c>
      <c r="B132" s="405" t="s">
        <v>268</v>
      </c>
      <c r="C132" s="300">
        <f>+C133+C134+C135+C136</f>
        <v>0</v>
      </c>
      <c r="D132" s="312">
        <f>+D133+D134+D135+D136</f>
        <v>0</v>
      </c>
      <c r="E132" s="300">
        <f>+E133+E134+E135+E136</f>
        <v>0</v>
      </c>
      <c r="F132" s="312">
        <f>+F133+F134+F135+F136</f>
        <v>0</v>
      </c>
      <c r="G132" s="300">
        <f>+G133+G134+G135+G136</f>
        <v>0</v>
      </c>
      <c r="H132" s="312">
        <f>+E132+F132+G132</f>
        <v>0</v>
      </c>
      <c r="I132" s="300">
        <f>+I133+I134+I135+I136</f>
        <v>0</v>
      </c>
      <c r="J132" s="312">
        <f>+J133+J134+J135+J136</f>
        <v>0</v>
      </c>
      <c r="K132" s="300">
        <f>+I132+J132</f>
        <v>0</v>
      </c>
      <c r="L132" s="312">
        <f>+D132+H132+K132</f>
        <v>0</v>
      </c>
      <c r="M132" s="300">
        <f>+M133+M134+M135+M136</f>
        <v>0</v>
      </c>
      <c r="N132" s="312">
        <f>+L132+M132</f>
        <v>0</v>
      </c>
      <c r="O132" s="359"/>
      <c r="P132" s="282"/>
      <c r="Q132" s="283"/>
      <c r="R132" s="283"/>
      <c r="S132" s="283"/>
      <c r="T132" s="283"/>
      <c r="U132" s="283"/>
      <c r="V132" s="283"/>
      <c r="W132" s="283"/>
      <c r="X132" s="283"/>
      <c r="Y132" s="283"/>
      <c r="Z132" s="283"/>
      <c r="AA132" s="283"/>
      <c r="AB132" s="283"/>
      <c r="AC132" s="283"/>
      <c r="AD132" s="283"/>
      <c r="AE132" s="283"/>
      <c r="AF132" s="283"/>
      <c r="AG132" s="283"/>
      <c r="AH132" s="283"/>
      <c r="AI132" s="283"/>
      <c r="AJ132" s="283"/>
      <c r="AK132" s="283"/>
      <c r="AL132" s="283"/>
      <c r="AM132" s="283"/>
      <c r="AN132" s="283"/>
      <c r="AO132" s="283"/>
      <c r="AP132" s="283"/>
      <c r="AQ132" s="283"/>
      <c r="AR132" s="283"/>
      <c r="AS132" s="283"/>
      <c r="AT132" s="283"/>
      <c r="AU132" s="283"/>
      <c r="AV132" s="283"/>
      <c r="AW132" s="283"/>
      <c r="AX132" s="283"/>
      <c r="AY132" s="283"/>
      <c r="AZ132" s="283"/>
      <c r="BA132" s="283"/>
      <c r="BB132" s="283"/>
      <c r="BC132" s="283"/>
      <c r="BD132" s="283"/>
      <c r="BE132" s="283"/>
      <c r="BF132" s="283"/>
      <c r="BG132" s="283"/>
      <c r="BH132" s="283"/>
      <c r="BI132" s="283"/>
      <c r="BJ132" s="283"/>
      <c r="BK132" s="283"/>
      <c r="BL132" s="283"/>
      <c r="BM132" s="283"/>
      <c r="BN132" s="283"/>
      <c r="BO132" s="283"/>
      <c r="BP132" s="283"/>
      <c r="BQ132" s="283"/>
      <c r="BR132" s="283"/>
      <c r="BS132" s="283"/>
      <c r="BT132" s="283"/>
      <c r="BU132" s="283"/>
      <c r="BV132" s="283"/>
      <c r="BW132" s="283"/>
      <c r="BX132" s="283"/>
    </row>
    <row r="133" spans="1:76" x14ac:dyDescent="0.25">
      <c r="A133" s="403">
        <v>440</v>
      </c>
      <c r="B133" s="398" t="s">
        <v>269</v>
      </c>
      <c r="C133" s="304"/>
      <c r="D133" s="323"/>
      <c r="E133" s="327"/>
      <c r="F133" s="323"/>
      <c r="G133" s="304"/>
      <c r="H133" s="333">
        <f>+E133+F133+G133</f>
        <v>0</v>
      </c>
      <c r="I133" s="327"/>
      <c r="J133" s="318"/>
      <c r="K133" s="337">
        <f>I133+J133</f>
        <v>0</v>
      </c>
      <c r="L133" s="316">
        <f>+D133+H133+K133</f>
        <v>0</v>
      </c>
      <c r="M133" s="356"/>
      <c r="N133" s="333">
        <f>L133+M133</f>
        <v>0</v>
      </c>
      <c r="O133" s="380"/>
    </row>
    <row r="134" spans="1:76" ht="33" x14ac:dyDescent="0.25">
      <c r="A134" s="404">
        <v>441</v>
      </c>
      <c r="B134" s="399" t="s">
        <v>270</v>
      </c>
      <c r="C134" s="306"/>
      <c r="D134" s="324"/>
      <c r="E134" s="328"/>
      <c r="F134" s="324"/>
      <c r="G134" s="306"/>
      <c r="H134" s="333">
        <f>+E134+F134+G134</f>
        <v>0</v>
      </c>
      <c r="I134" s="328"/>
      <c r="J134" s="319"/>
      <c r="K134" s="337">
        <f>I134+J134</f>
        <v>0</v>
      </c>
      <c r="L134" s="316">
        <f>+D134+H134+K134</f>
        <v>0</v>
      </c>
      <c r="M134" s="357"/>
      <c r="N134" s="333">
        <f>L134+M134</f>
        <v>0</v>
      </c>
      <c r="O134" s="381"/>
    </row>
    <row r="135" spans="1:76" x14ac:dyDescent="0.25">
      <c r="A135" s="404">
        <v>442</v>
      </c>
      <c r="B135" s="399" t="s">
        <v>271</v>
      </c>
      <c r="C135" s="306"/>
      <c r="D135" s="324"/>
      <c r="E135" s="328"/>
      <c r="F135" s="324"/>
      <c r="G135" s="306"/>
      <c r="H135" s="333">
        <f>+E135+F135+G135</f>
        <v>0</v>
      </c>
      <c r="I135" s="328"/>
      <c r="J135" s="319"/>
      <c r="K135" s="337">
        <f>I135+J135</f>
        <v>0</v>
      </c>
      <c r="L135" s="316">
        <f>+D135+H135+K135</f>
        <v>0</v>
      </c>
      <c r="M135" s="357"/>
      <c r="N135" s="333">
        <f>L135+M135</f>
        <v>0</v>
      </c>
      <c r="O135" s="381"/>
    </row>
    <row r="136" spans="1:76" ht="49.5" x14ac:dyDescent="0.25">
      <c r="A136" s="404">
        <v>443</v>
      </c>
      <c r="B136" s="399" t="s">
        <v>272</v>
      </c>
      <c r="C136" s="328"/>
      <c r="D136" s="324"/>
      <c r="E136" s="328"/>
      <c r="F136" s="324"/>
      <c r="G136" s="328"/>
      <c r="H136" s="333"/>
      <c r="I136" s="328"/>
      <c r="J136" s="324"/>
      <c r="K136" s="337"/>
      <c r="L136" s="316"/>
      <c r="M136" s="353"/>
      <c r="N136" s="333"/>
      <c r="O136" s="381"/>
    </row>
    <row r="137" spans="1:76" s="9" customFormat="1" x14ac:dyDescent="0.25">
      <c r="A137" s="395"/>
      <c r="B137" s="382"/>
      <c r="C137" s="373"/>
      <c r="D137" s="374"/>
      <c r="E137" s="373"/>
      <c r="F137" s="374"/>
      <c r="G137" s="373"/>
      <c r="H137" s="375"/>
      <c r="I137" s="373"/>
      <c r="J137" s="374"/>
      <c r="K137" s="376"/>
      <c r="L137" s="377"/>
      <c r="M137" s="378"/>
      <c r="N137" s="375"/>
      <c r="O137" s="382"/>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row>
    <row r="138" spans="1:76" s="284" customFormat="1" ht="50.25" customHeight="1" x14ac:dyDescent="0.25">
      <c r="A138" s="417"/>
      <c r="B138" s="405" t="s">
        <v>130</v>
      </c>
      <c r="C138" s="300">
        <f>+C127-C132</f>
        <v>0</v>
      </c>
      <c r="D138" s="312">
        <f t="shared" ref="D138:N138" si="11">+D127-D132</f>
        <v>0</v>
      </c>
      <c r="E138" s="300">
        <f t="shared" si="11"/>
        <v>0</v>
      </c>
      <c r="F138" s="312">
        <f t="shared" si="11"/>
        <v>0</v>
      </c>
      <c r="G138" s="300">
        <f t="shared" si="11"/>
        <v>0</v>
      </c>
      <c r="H138" s="312">
        <f t="shared" si="11"/>
        <v>0</v>
      </c>
      <c r="I138" s="300">
        <f t="shared" si="11"/>
        <v>0</v>
      </c>
      <c r="J138" s="312">
        <f t="shared" si="11"/>
        <v>0</v>
      </c>
      <c r="K138" s="300">
        <f t="shared" si="11"/>
        <v>0</v>
      </c>
      <c r="L138" s="312">
        <f t="shared" si="11"/>
        <v>0</v>
      </c>
      <c r="M138" s="300">
        <f t="shared" si="11"/>
        <v>0</v>
      </c>
      <c r="N138" s="312">
        <f t="shared" si="11"/>
        <v>0</v>
      </c>
      <c r="O138" s="359"/>
      <c r="P138" s="282"/>
      <c r="Q138" s="283"/>
      <c r="R138" s="283"/>
      <c r="S138" s="283"/>
      <c r="T138" s="283"/>
      <c r="U138" s="283"/>
      <c r="V138" s="283"/>
      <c r="W138" s="283"/>
      <c r="X138" s="283"/>
      <c r="Y138" s="283"/>
      <c r="Z138" s="283"/>
      <c r="AA138" s="283"/>
      <c r="AB138" s="283"/>
      <c r="AC138" s="283"/>
      <c r="AD138" s="283"/>
      <c r="AE138" s="283"/>
      <c r="AF138" s="283"/>
      <c r="AG138" s="283"/>
      <c r="AH138" s="283"/>
      <c r="AI138" s="283"/>
      <c r="AJ138" s="283"/>
      <c r="AK138" s="283"/>
      <c r="AL138" s="283"/>
      <c r="AM138" s="283"/>
      <c r="AN138" s="283"/>
      <c r="AO138" s="283"/>
      <c r="AP138" s="283"/>
      <c r="AQ138" s="283"/>
      <c r="AR138" s="283"/>
      <c r="AS138" s="283"/>
      <c r="AT138" s="283"/>
      <c r="AU138" s="283"/>
      <c r="AV138" s="283"/>
      <c r="AW138" s="283"/>
      <c r="AX138" s="283"/>
      <c r="AY138" s="283"/>
      <c r="AZ138" s="283"/>
      <c r="BA138" s="283"/>
      <c r="BB138" s="283"/>
      <c r="BC138" s="283"/>
      <c r="BD138" s="283"/>
      <c r="BE138" s="283"/>
      <c r="BF138" s="283"/>
      <c r="BG138" s="283"/>
      <c r="BH138" s="283"/>
      <c r="BI138" s="283"/>
      <c r="BJ138" s="283"/>
      <c r="BK138" s="283"/>
      <c r="BL138" s="283"/>
      <c r="BM138" s="283"/>
      <c r="BN138" s="283"/>
      <c r="BO138" s="283"/>
      <c r="BP138" s="283"/>
      <c r="BQ138" s="283"/>
      <c r="BR138" s="283"/>
      <c r="BS138" s="283"/>
      <c r="BT138" s="283"/>
      <c r="BU138" s="283"/>
      <c r="BV138" s="283"/>
      <c r="BW138" s="283"/>
      <c r="BX138" s="283"/>
    </row>
    <row r="139" spans="1:76" x14ac:dyDescent="0.25">
      <c r="A139" s="298"/>
      <c r="B139" s="280"/>
      <c r="C139" s="281"/>
      <c r="D139" s="281"/>
      <c r="E139" s="281"/>
      <c r="F139" s="281"/>
      <c r="G139" s="281"/>
      <c r="H139" s="289"/>
      <c r="I139" s="281"/>
      <c r="J139" s="281"/>
      <c r="K139" s="289"/>
      <c r="L139" s="291"/>
      <c r="M139" s="291"/>
      <c r="N139" s="289"/>
      <c r="O139" s="299"/>
    </row>
    <row r="140" spans="1:76" x14ac:dyDescent="0.25">
      <c r="A140" s="685" t="s">
        <v>273</v>
      </c>
      <c r="B140" s="686"/>
      <c r="C140" s="686"/>
      <c r="D140" s="686"/>
      <c r="E140" s="686"/>
      <c r="F140" s="686"/>
      <c r="G140" s="686"/>
      <c r="H140" s="686"/>
      <c r="I140" s="686"/>
      <c r="J140" s="686"/>
      <c r="K140" s="686"/>
      <c r="L140" s="686"/>
      <c r="M140" s="686"/>
      <c r="N140" s="686"/>
      <c r="O140" s="687"/>
    </row>
    <row r="141" spans="1:76" x14ac:dyDescent="0.25">
      <c r="A141" s="698" t="s">
        <v>147</v>
      </c>
      <c r="B141" s="701" t="s">
        <v>148</v>
      </c>
      <c r="C141" s="682"/>
      <c r="D141" s="706"/>
      <c r="E141" s="682"/>
      <c r="F141" s="706"/>
      <c r="G141" s="682"/>
      <c r="H141" s="706"/>
      <c r="I141" s="682"/>
      <c r="J141" s="720"/>
      <c r="K141" s="711"/>
      <c r="L141" s="714"/>
      <c r="M141" s="714"/>
      <c r="N141" s="723"/>
      <c r="O141" s="701"/>
    </row>
    <row r="142" spans="1:76" x14ac:dyDescent="0.25">
      <c r="A142" s="699"/>
      <c r="B142" s="702"/>
      <c r="C142" s="683"/>
      <c r="D142" s="707"/>
      <c r="E142" s="683"/>
      <c r="F142" s="707"/>
      <c r="G142" s="683"/>
      <c r="H142" s="709"/>
      <c r="I142" s="683"/>
      <c r="J142" s="721"/>
      <c r="K142" s="712"/>
      <c r="L142" s="715"/>
      <c r="M142" s="715"/>
      <c r="N142" s="724"/>
      <c r="O142" s="702"/>
    </row>
    <row r="143" spans="1:76" x14ac:dyDescent="0.25">
      <c r="A143" s="700"/>
      <c r="B143" s="703"/>
      <c r="C143" s="684"/>
      <c r="D143" s="708"/>
      <c r="E143" s="684"/>
      <c r="F143" s="708"/>
      <c r="G143" s="684"/>
      <c r="H143" s="710"/>
      <c r="I143" s="684"/>
      <c r="J143" s="722"/>
      <c r="K143" s="713"/>
      <c r="L143" s="716"/>
      <c r="M143" s="716"/>
      <c r="N143" s="725"/>
      <c r="O143" s="703"/>
    </row>
    <row r="144" spans="1:76" s="284" customFormat="1" ht="15.75" x14ac:dyDescent="0.25">
      <c r="A144" s="417">
        <v>50</v>
      </c>
      <c r="B144" s="405" t="s">
        <v>274</v>
      </c>
      <c r="C144" s="300">
        <f>+C145+C146</f>
        <v>0</v>
      </c>
      <c r="D144" s="312">
        <f>+D145+D146</f>
        <v>0</v>
      </c>
      <c r="E144" s="300">
        <f>+E145+E146</f>
        <v>0</v>
      </c>
      <c r="F144" s="312">
        <f>+F145+F146</f>
        <v>0</v>
      </c>
      <c r="G144" s="300">
        <f>+G145+G146</f>
        <v>0</v>
      </c>
      <c r="H144" s="312">
        <f>+E144+F144+G144</f>
        <v>0</v>
      </c>
      <c r="I144" s="300">
        <f>+I145+I146</f>
        <v>0</v>
      </c>
      <c r="J144" s="312">
        <f>+J145+J146</f>
        <v>0</v>
      </c>
      <c r="K144" s="300">
        <f>+I144+J144</f>
        <v>0</v>
      </c>
      <c r="L144" s="312">
        <f>+D144+H144+K144</f>
        <v>0</v>
      </c>
      <c r="M144" s="300">
        <f>+M145+M146</f>
        <v>0</v>
      </c>
      <c r="N144" s="312">
        <f>+L144+M144</f>
        <v>0</v>
      </c>
      <c r="O144" s="359"/>
      <c r="P144" s="282"/>
      <c r="Q144" s="283"/>
      <c r="R144" s="283"/>
      <c r="S144" s="283"/>
      <c r="T144" s="283"/>
      <c r="U144" s="283"/>
      <c r="V144" s="283"/>
      <c r="W144" s="283"/>
      <c r="X144" s="283"/>
      <c r="Y144" s="283"/>
      <c r="Z144" s="283"/>
      <c r="AA144" s="283"/>
      <c r="AB144" s="283"/>
      <c r="AC144" s="283"/>
      <c r="AD144" s="283"/>
      <c r="AE144" s="283"/>
      <c r="AF144" s="283"/>
      <c r="AG144" s="283"/>
      <c r="AH144" s="283"/>
      <c r="AI144" s="283"/>
      <c r="AJ144" s="283"/>
      <c r="AK144" s="283"/>
      <c r="AL144" s="283"/>
      <c r="AM144" s="283"/>
      <c r="AN144" s="283"/>
      <c r="AO144" s="283"/>
      <c r="AP144" s="283"/>
      <c r="AQ144" s="283"/>
      <c r="AR144" s="283"/>
      <c r="AS144" s="283"/>
      <c r="AT144" s="283"/>
      <c r="AU144" s="283"/>
      <c r="AV144" s="283"/>
      <c r="AW144" s="283"/>
      <c r="AX144" s="283"/>
      <c r="AY144" s="283"/>
      <c r="AZ144" s="283"/>
      <c r="BA144" s="283"/>
      <c r="BB144" s="283"/>
      <c r="BC144" s="283"/>
      <c r="BD144" s="283"/>
      <c r="BE144" s="283"/>
      <c r="BF144" s="283"/>
      <c r="BG144" s="283"/>
      <c r="BH144" s="283"/>
      <c r="BI144" s="283"/>
      <c r="BJ144" s="283"/>
      <c r="BK144" s="283"/>
      <c r="BL144" s="283"/>
      <c r="BM144" s="283"/>
      <c r="BN144" s="283"/>
      <c r="BO144" s="283"/>
      <c r="BP144" s="283"/>
      <c r="BQ144" s="283"/>
      <c r="BR144" s="283"/>
      <c r="BS144" s="283"/>
      <c r="BT144" s="283"/>
      <c r="BU144" s="283"/>
      <c r="BV144" s="283"/>
      <c r="BW144" s="283"/>
      <c r="BX144" s="283"/>
    </row>
    <row r="145" spans="1:76" x14ac:dyDescent="0.25">
      <c r="A145" s="393">
        <v>500</v>
      </c>
      <c r="B145" s="398" t="s">
        <v>275</v>
      </c>
      <c r="C145" s="304"/>
      <c r="D145" s="323"/>
      <c r="E145" s="327"/>
      <c r="F145" s="323"/>
      <c r="G145" s="304"/>
      <c r="H145" s="333">
        <f>+E145+F145+G145</f>
        <v>0</v>
      </c>
      <c r="I145" s="327"/>
      <c r="J145" s="318"/>
      <c r="K145" s="383">
        <f>+I145+J145</f>
        <v>0</v>
      </c>
      <c r="L145" s="316">
        <f>+D145+H145+K145</f>
        <v>0</v>
      </c>
      <c r="M145" s="386"/>
      <c r="N145" s="333">
        <f>+L145+M145</f>
        <v>0</v>
      </c>
      <c r="O145" s="380"/>
    </row>
    <row r="146" spans="1:76" x14ac:dyDescent="0.25">
      <c r="A146" s="394">
        <v>501</v>
      </c>
      <c r="B146" s="399" t="s">
        <v>276</v>
      </c>
      <c r="C146" s="306"/>
      <c r="D146" s="324"/>
      <c r="E146" s="328"/>
      <c r="F146" s="324"/>
      <c r="G146" s="306"/>
      <c r="H146" s="334">
        <f>+E146+F146+G146</f>
        <v>0</v>
      </c>
      <c r="I146" s="328"/>
      <c r="J146" s="319"/>
      <c r="K146" s="338">
        <f>+I146+J146</f>
        <v>0</v>
      </c>
      <c r="L146" s="345">
        <f>+D146+H146+K146</f>
        <v>0</v>
      </c>
      <c r="M146" s="357"/>
      <c r="N146" s="334">
        <f>+L146+M146</f>
        <v>0</v>
      </c>
      <c r="O146" s="381"/>
    </row>
    <row r="147" spans="1:76" s="9" customFormat="1" x14ac:dyDescent="0.25">
      <c r="A147" s="395"/>
      <c r="B147" s="382"/>
      <c r="C147" s="373"/>
      <c r="D147" s="374"/>
      <c r="E147" s="373"/>
      <c r="F147" s="374"/>
      <c r="G147" s="373"/>
      <c r="H147" s="375"/>
      <c r="I147" s="373"/>
      <c r="J147" s="374"/>
      <c r="K147" s="376"/>
      <c r="L147" s="377"/>
      <c r="M147" s="378"/>
      <c r="N147" s="375"/>
      <c r="O147" s="382"/>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row>
    <row r="148" spans="1:76" s="284" customFormat="1" ht="15.75" x14ac:dyDescent="0.25">
      <c r="A148" s="417">
        <v>55</v>
      </c>
      <c r="B148" s="405" t="s">
        <v>277</v>
      </c>
      <c r="C148" s="300">
        <f>+C149+C150</f>
        <v>0</v>
      </c>
      <c r="D148" s="312">
        <f t="shared" ref="D148:N148" si="12">+D149+D150</f>
        <v>0</v>
      </c>
      <c r="E148" s="300">
        <f t="shared" si="12"/>
        <v>0</v>
      </c>
      <c r="F148" s="312">
        <f t="shared" si="12"/>
        <v>0</v>
      </c>
      <c r="G148" s="300">
        <f t="shared" si="12"/>
        <v>0</v>
      </c>
      <c r="H148" s="312">
        <f>+H149+H150</f>
        <v>0</v>
      </c>
      <c r="I148" s="300">
        <f t="shared" si="12"/>
        <v>0</v>
      </c>
      <c r="J148" s="312">
        <f t="shared" si="12"/>
        <v>0</v>
      </c>
      <c r="K148" s="300">
        <f t="shared" si="12"/>
        <v>0</v>
      </c>
      <c r="L148" s="312">
        <f>+L149+L150</f>
        <v>0</v>
      </c>
      <c r="M148" s="300">
        <f t="shared" si="12"/>
        <v>0</v>
      </c>
      <c r="N148" s="312">
        <f t="shared" si="12"/>
        <v>0</v>
      </c>
      <c r="O148" s="359"/>
      <c r="P148" s="282"/>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283"/>
      <c r="AL148" s="283"/>
      <c r="AM148" s="283"/>
      <c r="AN148" s="283"/>
      <c r="AO148" s="283"/>
      <c r="AP148" s="283"/>
      <c r="AQ148" s="283"/>
      <c r="AR148" s="283"/>
      <c r="AS148" s="283"/>
      <c r="AT148" s="283"/>
      <c r="AU148" s="283"/>
      <c r="AV148" s="283"/>
      <c r="AW148" s="283"/>
      <c r="AX148" s="283"/>
      <c r="AY148" s="283"/>
      <c r="AZ148" s="283"/>
      <c r="BA148" s="283"/>
      <c r="BB148" s="283"/>
      <c r="BC148" s="283"/>
      <c r="BD148" s="283"/>
      <c r="BE148" s="283"/>
      <c r="BF148" s="283"/>
      <c r="BG148" s="283"/>
      <c r="BH148" s="283"/>
      <c r="BI148" s="283"/>
      <c r="BJ148" s="283"/>
      <c r="BK148" s="283"/>
      <c r="BL148" s="283"/>
      <c r="BM148" s="283"/>
      <c r="BN148" s="283"/>
      <c r="BO148" s="283"/>
      <c r="BP148" s="283"/>
      <c r="BQ148" s="283"/>
      <c r="BR148" s="283"/>
      <c r="BS148" s="283"/>
      <c r="BT148" s="283"/>
      <c r="BU148" s="283"/>
      <c r="BV148" s="283"/>
      <c r="BW148" s="283"/>
      <c r="BX148" s="283"/>
    </row>
    <row r="149" spans="1:76" x14ac:dyDescent="0.25">
      <c r="A149" s="393">
        <v>550</v>
      </c>
      <c r="B149" s="398" t="s">
        <v>278</v>
      </c>
      <c r="C149" s="304"/>
      <c r="D149" s="323"/>
      <c r="E149" s="327"/>
      <c r="F149" s="323"/>
      <c r="G149" s="304"/>
      <c r="H149" s="333">
        <f>+E149+F149+G149</f>
        <v>0</v>
      </c>
      <c r="I149" s="327"/>
      <c r="J149" s="318"/>
      <c r="K149" s="337">
        <f>+I149+J149</f>
        <v>0</v>
      </c>
      <c r="L149" s="316">
        <f>+D149+H149+K149</f>
        <v>0</v>
      </c>
      <c r="M149" s="356"/>
      <c r="N149" s="333">
        <f>+L149+M149</f>
        <v>0</v>
      </c>
      <c r="O149" s="380"/>
    </row>
    <row r="150" spans="1:76" x14ac:dyDescent="0.25">
      <c r="A150" s="396">
        <v>551</v>
      </c>
      <c r="B150" s="400" t="s">
        <v>279</v>
      </c>
      <c r="C150" s="308"/>
      <c r="D150" s="331"/>
      <c r="E150" s="330"/>
      <c r="F150" s="331"/>
      <c r="G150" s="308"/>
      <c r="H150" s="336">
        <f>+E150+F150+G150</f>
        <v>0</v>
      </c>
      <c r="I150" s="330"/>
      <c r="J150" s="321"/>
      <c r="K150" s="340">
        <f>+I150+J150</f>
        <v>0</v>
      </c>
      <c r="L150" s="347">
        <f>+D150+H150+K150</f>
        <v>0</v>
      </c>
      <c r="M150" s="387"/>
      <c r="N150" s="336">
        <f>+L150+M150</f>
        <v>0</v>
      </c>
      <c r="O150" s="390"/>
    </row>
    <row r="151" spans="1:76" s="284" customFormat="1" ht="15.75" x14ac:dyDescent="0.25">
      <c r="A151" s="417"/>
      <c r="B151" s="405" t="s">
        <v>280</v>
      </c>
      <c r="C151" s="300">
        <f>+C144-C148</f>
        <v>0</v>
      </c>
      <c r="D151" s="312">
        <f t="shared" ref="D151:N151" si="13">+D144-D148</f>
        <v>0</v>
      </c>
      <c r="E151" s="300">
        <f t="shared" si="13"/>
        <v>0</v>
      </c>
      <c r="F151" s="312">
        <f t="shared" si="13"/>
        <v>0</v>
      </c>
      <c r="G151" s="300">
        <f t="shared" si="13"/>
        <v>0</v>
      </c>
      <c r="H151" s="312">
        <f>+H144-H148</f>
        <v>0</v>
      </c>
      <c r="I151" s="300">
        <f t="shared" si="13"/>
        <v>0</v>
      </c>
      <c r="J151" s="312">
        <f t="shared" si="13"/>
        <v>0</v>
      </c>
      <c r="K151" s="300">
        <f t="shared" si="13"/>
        <v>0</v>
      </c>
      <c r="L151" s="312">
        <f t="shared" si="13"/>
        <v>0</v>
      </c>
      <c r="M151" s="300">
        <f t="shared" si="13"/>
        <v>0</v>
      </c>
      <c r="N151" s="312">
        <f t="shared" si="13"/>
        <v>0</v>
      </c>
      <c r="O151" s="359"/>
      <c r="P151" s="282"/>
      <c r="Q151" s="283"/>
      <c r="R151" s="283"/>
      <c r="S151" s="283"/>
      <c r="T151" s="283"/>
      <c r="U151" s="283"/>
      <c r="V151" s="283"/>
      <c r="W151" s="283"/>
      <c r="X151" s="283"/>
      <c r="Y151" s="283"/>
      <c r="Z151" s="283"/>
      <c r="AA151" s="283"/>
      <c r="AB151" s="283"/>
      <c r="AC151" s="283"/>
      <c r="AD151" s="283"/>
      <c r="AE151" s="283"/>
      <c r="AF151" s="283"/>
      <c r="AG151" s="283"/>
      <c r="AH151" s="283"/>
      <c r="AI151" s="283"/>
      <c r="AJ151" s="283"/>
      <c r="AK151" s="283"/>
      <c r="AL151" s="283"/>
      <c r="AM151" s="283"/>
      <c r="AN151" s="283"/>
      <c r="AO151" s="283"/>
      <c r="AP151" s="283"/>
      <c r="AQ151" s="283"/>
      <c r="AR151" s="283"/>
      <c r="AS151" s="283"/>
      <c r="AT151" s="283"/>
      <c r="AU151" s="283"/>
      <c r="AV151" s="283"/>
      <c r="AW151" s="283"/>
      <c r="AX151" s="283"/>
      <c r="AY151" s="283"/>
      <c r="AZ151" s="283"/>
      <c r="BA151" s="283"/>
      <c r="BB151" s="283"/>
      <c r="BC151" s="283"/>
      <c r="BD151" s="283"/>
      <c r="BE151" s="283"/>
      <c r="BF151" s="283"/>
      <c r="BG151" s="283"/>
      <c r="BH151" s="283"/>
      <c r="BI151" s="283"/>
      <c r="BJ151" s="283"/>
      <c r="BK151" s="283"/>
      <c r="BL151" s="283"/>
      <c r="BM151" s="283"/>
      <c r="BN151" s="283"/>
      <c r="BO151" s="283"/>
      <c r="BP151" s="283"/>
      <c r="BQ151" s="283"/>
      <c r="BR151" s="283"/>
      <c r="BS151" s="283"/>
      <c r="BT151" s="283"/>
      <c r="BU151" s="283"/>
      <c r="BV151" s="283"/>
      <c r="BW151" s="283"/>
      <c r="BX151" s="283"/>
    </row>
    <row r="152" spans="1:76" s="9" customFormat="1" x14ac:dyDescent="0.25">
      <c r="A152" s="397"/>
      <c r="B152" s="391"/>
      <c r="C152" s="310"/>
      <c r="D152" s="325"/>
      <c r="E152" s="310"/>
      <c r="F152" s="325"/>
      <c r="G152" s="310"/>
      <c r="H152" s="325"/>
      <c r="I152" s="310"/>
      <c r="J152" s="325"/>
      <c r="K152" s="310"/>
      <c r="L152" s="348"/>
      <c r="M152" s="358"/>
      <c r="N152" s="325"/>
      <c r="O152" s="391"/>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row>
    <row r="153" spans="1:76" s="284" customFormat="1" ht="32.25" customHeight="1" x14ac:dyDescent="0.25">
      <c r="A153" s="417"/>
      <c r="B153" s="405" t="s">
        <v>281</v>
      </c>
      <c r="C153" s="300">
        <f>+ROUND((C9+C127+C144-C56-C132-C148),0)</f>
        <v>-57587</v>
      </c>
      <c r="D153" s="312">
        <f t="shared" ref="D153:E153" si="14">+ROUND((D9+D127+D144-D56-D132-D148),0)</f>
        <v>0</v>
      </c>
      <c r="E153" s="300">
        <f t="shared" si="14"/>
        <v>-176965</v>
      </c>
      <c r="F153" s="312">
        <f>+ROUND((F9+F127+F144-F56-F132-F148),0)</f>
        <v>0</v>
      </c>
      <c r="G153" s="300">
        <f>+ROUND((G9+G127+G144-G56-G132-G148),0)</f>
        <v>-52591</v>
      </c>
      <c r="H153" s="312">
        <f t="shared" ref="H153:N153" si="15">+ROUND((H9+H127+H144-H56-H132-H148),0)</f>
        <v>-229555</v>
      </c>
      <c r="I153" s="300">
        <f t="shared" si="15"/>
        <v>-209769</v>
      </c>
      <c r="J153" s="312">
        <f t="shared" si="15"/>
        <v>10237</v>
      </c>
      <c r="K153" s="300">
        <f t="shared" si="15"/>
        <v>-199532</v>
      </c>
      <c r="L153" s="312">
        <f>+ROUND((L9+L127+L144-L56-L132-L148),0)</f>
        <v>-429087</v>
      </c>
      <c r="M153" s="300">
        <f t="shared" si="15"/>
        <v>186</v>
      </c>
      <c r="N153" s="312">
        <f t="shared" si="15"/>
        <v>-428901</v>
      </c>
      <c r="O153" s="359"/>
      <c r="P153" s="282"/>
      <c r="Q153" s="283"/>
      <c r="R153" s="283"/>
      <c r="S153" s="283"/>
      <c r="T153" s="283"/>
      <c r="U153" s="283"/>
      <c r="V153" s="283"/>
      <c r="W153" s="283"/>
      <c r="X153" s="283"/>
      <c r="Y153" s="283"/>
      <c r="Z153" s="283"/>
      <c r="AA153" s="283"/>
      <c r="AB153" s="283"/>
      <c r="AC153" s="283"/>
      <c r="AD153" s="283"/>
      <c r="AE153" s="283"/>
      <c r="AF153" s="283"/>
      <c r="AG153" s="283"/>
      <c r="AH153" s="283"/>
      <c r="AI153" s="283"/>
      <c r="AJ153" s="283"/>
      <c r="AK153" s="283"/>
      <c r="AL153" s="283"/>
      <c r="AM153" s="283"/>
      <c r="AN153" s="283"/>
      <c r="AO153" s="283"/>
      <c r="AP153" s="283"/>
      <c r="AQ153" s="283"/>
      <c r="AR153" s="283"/>
      <c r="AS153" s="283"/>
      <c r="AT153" s="283"/>
      <c r="AU153" s="283"/>
      <c r="AV153" s="283"/>
      <c r="AW153" s="283"/>
      <c r="AX153" s="283"/>
      <c r="AY153" s="283"/>
      <c r="AZ153" s="283"/>
      <c r="BA153" s="283"/>
      <c r="BB153" s="283"/>
      <c r="BC153" s="283"/>
      <c r="BD153" s="283"/>
      <c r="BE153" s="283"/>
      <c r="BF153" s="283"/>
      <c r="BG153" s="283"/>
      <c r="BH153" s="283"/>
      <c r="BI153" s="283"/>
      <c r="BJ153" s="283"/>
      <c r="BK153" s="283"/>
      <c r="BL153" s="283"/>
      <c r="BM153" s="283"/>
      <c r="BN153" s="283"/>
      <c r="BO153" s="283"/>
      <c r="BP153" s="283"/>
      <c r="BQ153" s="283"/>
      <c r="BR153" s="283"/>
      <c r="BS153" s="283"/>
      <c r="BT153" s="283"/>
      <c r="BU153" s="283"/>
      <c r="BV153" s="283"/>
      <c r="BW153" s="283"/>
      <c r="BX153" s="283"/>
    </row>
    <row r="154" spans="1:76" s="284" customFormat="1" ht="29.25" customHeight="1" x14ac:dyDescent="0.25">
      <c r="A154" s="417"/>
      <c r="B154" s="405" t="s">
        <v>555</v>
      </c>
      <c r="C154" s="300">
        <f>SUM(C155:C159)</f>
        <v>57587</v>
      </c>
      <c r="D154" s="312">
        <f t="shared" ref="D154:G154" si="16">SUM(D155:D159)</f>
        <v>0</v>
      </c>
      <c r="E154" s="300">
        <f t="shared" si="16"/>
        <v>0</v>
      </c>
      <c r="F154" s="312">
        <f t="shared" si="16"/>
        <v>0</v>
      </c>
      <c r="G154" s="300">
        <f t="shared" si="16"/>
        <v>0</v>
      </c>
      <c r="H154" s="312">
        <f>SUM(H155:H159)</f>
        <v>0</v>
      </c>
      <c r="I154" s="300">
        <f t="shared" ref="I154:J154" si="17">SUM(I155:I159)</f>
        <v>0</v>
      </c>
      <c r="J154" s="312">
        <f t="shared" si="17"/>
        <v>0</v>
      </c>
      <c r="K154" s="300">
        <f>SUM(K155:K159)</f>
        <v>0</v>
      </c>
      <c r="L154" s="312">
        <f>SUM(L155:L159)</f>
        <v>0</v>
      </c>
      <c r="M154" s="300">
        <f>SUM(M155:M159)</f>
        <v>0</v>
      </c>
      <c r="N154" s="312">
        <f>SUM(N155:N159)</f>
        <v>0</v>
      </c>
      <c r="O154" s="359"/>
      <c r="P154" s="282"/>
      <c r="Q154" s="283"/>
      <c r="R154" s="283"/>
      <c r="S154" s="283"/>
      <c r="T154" s="283"/>
      <c r="U154" s="283"/>
      <c r="V154" s="283"/>
      <c r="W154" s="283"/>
      <c r="X154" s="283"/>
      <c r="Y154" s="283"/>
      <c r="Z154" s="283"/>
      <c r="AA154" s="283"/>
      <c r="AB154" s="283"/>
      <c r="AC154" s="283"/>
      <c r="AD154" s="283"/>
      <c r="AE154" s="283"/>
      <c r="AF154" s="283"/>
      <c r="AG154" s="283"/>
      <c r="AH154" s="283"/>
      <c r="AI154" s="283"/>
      <c r="AJ154" s="283"/>
      <c r="AK154" s="283"/>
      <c r="AL154" s="283"/>
      <c r="AM154" s="283"/>
      <c r="AN154" s="283"/>
      <c r="AO154" s="283"/>
      <c r="AP154" s="283"/>
      <c r="AQ154" s="283"/>
      <c r="AR154" s="283"/>
      <c r="AS154" s="283"/>
      <c r="AT154" s="283"/>
      <c r="AU154" s="283"/>
      <c r="AV154" s="283"/>
      <c r="AW154" s="283"/>
      <c r="AX154" s="283"/>
      <c r="AY154" s="283"/>
      <c r="AZ154" s="283"/>
      <c r="BA154" s="283"/>
      <c r="BB154" s="283"/>
      <c r="BC154" s="283"/>
      <c r="BD154" s="283"/>
      <c r="BE154" s="283"/>
      <c r="BF154" s="283"/>
      <c r="BG154" s="283"/>
      <c r="BH154" s="283"/>
      <c r="BI154" s="283"/>
      <c r="BJ154" s="283"/>
      <c r="BK154" s="283"/>
      <c r="BL154" s="283"/>
      <c r="BM154" s="283"/>
      <c r="BN154" s="283"/>
      <c r="BO154" s="283"/>
      <c r="BP154" s="283"/>
      <c r="BQ154" s="283"/>
      <c r="BR154" s="283"/>
      <c r="BS154" s="283"/>
      <c r="BT154" s="283"/>
      <c r="BU154" s="283"/>
      <c r="BV154" s="283"/>
      <c r="BW154" s="283"/>
      <c r="BX154" s="283"/>
    </row>
    <row r="155" spans="1:76" x14ac:dyDescent="0.25">
      <c r="A155" s="624"/>
      <c r="B155" s="625"/>
      <c r="C155" s="626">
        <v>57587</v>
      </c>
      <c r="D155" s="600"/>
      <c r="E155" s="595"/>
      <c r="F155" s="600"/>
      <c r="G155" s="595"/>
      <c r="H155" s="594"/>
      <c r="I155" s="595"/>
      <c r="J155" s="600"/>
      <c r="K155" s="595"/>
      <c r="L155" s="264" t="s">
        <v>649</v>
      </c>
      <c r="M155" s="603"/>
      <c r="N155" s="512" t="str">
        <f>L155</f>
        <v>NIMAMO VIRA ZA KRITJE PRESEŽKA ODHODKOV NAD PRIHODKI</v>
      </c>
      <c r="O155" s="384"/>
    </row>
    <row r="156" spans="1:76" x14ac:dyDescent="0.25">
      <c r="A156" s="627"/>
      <c r="B156" s="628"/>
      <c r="C156" s="629"/>
      <c r="D156" s="600"/>
      <c r="E156" s="595"/>
      <c r="F156" s="600"/>
      <c r="G156" s="595"/>
      <c r="H156" s="596"/>
      <c r="I156" s="595"/>
      <c r="J156" s="600"/>
      <c r="K156" s="597"/>
      <c r="L156" s="633"/>
      <c r="M156" s="604"/>
      <c r="N156" s="384">
        <f>L156</f>
        <v>0</v>
      </c>
      <c r="O156" s="369"/>
    </row>
    <row r="157" spans="1:76" x14ac:dyDescent="0.25">
      <c r="A157" s="630"/>
      <c r="B157" s="401"/>
      <c r="C157" s="629"/>
      <c r="D157" s="600"/>
      <c r="E157" s="595"/>
      <c r="F157" s="600"/>
      <c r="G157" s="595"/>
      <c r="H157" s="596"/>
      <c r="I157" s="595"/>
      <c r="J157" s="600"/>
      <c r="K157" s="597"/>
      <c r="L157" s="633"/>
      <c r="M157" s="604"/>
      <c r="N157" s="384">
        <f>L157</f>
        <v>0</v>
      </c>
      <c r="O157" s="364"/>
    </row>
    <row r="158" spans="1:76" x14ac:dyDescent="0.25">
      <c r="A158" s="630"/>
      <c r="B158" s="401"/>
      <c r="C158" s="629"/>
      <c r="D158" s="600"/>
      <c r="E158" s="595"/>
      <c r="F158" s="600"/>
      <c r="G158" s="595"/>
      <c r="H158" s="596"/>
      <c r="I158" s="595"/>
      <c r="J158" s="600"/>
      <c r="K158" s="597"/>
      <c r="L158" s="633"/>
      <c r="M158" s="604"/>
      <c r="N158" s="384">
        <f>L158</f>
        <v>0</v>
      </c>
      <c r="O158" s="364"/>
    </row>
    <row r="159" spans="1:76" x14ac:dyDescent="0.25">
      <c r="A159" s="631"/>
      <c r="B159" s="402"/>
      <c r="C159" s="632"/>
      <c r="D159" s="601"/>
      <c r="E159" s="602"/>
      <c r="F159" s="601"/>
      <c r="G159" s="602"/>
      <c r="H159" s="598"/>
      <c r="I159" s="602"/>
      <c r="J159" s="601"/>
      <c r="K159" s="599"/>
      <c r="L159" s="273"/>
      <c r="M159" s="605"/>
      <c r="N159" s="650">
        <f>L159</f>
        <v>0</v>
      </c>
      <c r="O159" s="392"/>
    </row>
    <row r="160" spans="1:76" x14ac:dyDescent="0.25">
      <c r="A160" s="45"/>
      <c r="B160" s="46"/>
      <c r="C160" s="237"/>
      <c r="D160" s="46"/>
      <c r="E160" s="46"/>
      <c r="F160" s="46"/>
      <c r="G160" s="46"/>
      <c r="H160" s="248"/>
      <c r="I160" s="37"/>
      <c r="J160" s="47"/>
      <c r="K160" s="254"/>
      <c r="L160" s="263"/>
      <c r="M160" s="263"/>
      <c r="N160" s="292"/>
      <c r="O160" s="39"/>
      <c r="BX160" s="40"/>
    </row>
    <row r="161" spans="1:76" x14ac:dyDescent="0.25">
      <c r="A161" s="45"/>
      <c r="B161" s="46"/>
      <c r="C161" s="237"/>
      <c r="D161" s="46"/>
      <c r="E161" s="46"/>
      <c r="F161" s="46"/>
      <c r="G161" s="46"/>
      <c r="H161" s="248"/>
      <c r="I161" s="37"/>
      <c r="J161" s="47"/>
      <c r="K161" s="254"/>
      <c r="L161" s="263"/>
      <c r="M161" s="263"/>
      <c r="N161" s="292"/>
      <c r="O161" s="39"/>
      <c r="BX161" s="40"/>
    </row>
    <row r="162" spans="1:76" x14ac:dyDescent="0.25">
      <c r="A162" s="226"/>
      <c r="B162" s="46"/>
      <c r="C162" s="237"/>
      <c r="D162" s="46"/>
      <c r="E162" s="46"/>
      <c r="F162" s="46"/>
      <c r="G162" s="46"/>
      <c r="H162" s="248"/>
      <c r="I162" s="37"/>
      <c r="J162" s="37"/>
      <c r="K162" s="255"/>
      <c r="L162" s="263"/>
      <c r="M162" s="263"/>
      <c r="N162" s="292"/>
      <c r="O162" s="39"/>
      <c r="BX162" s="40"/>
    </row>
    <row r="163" spans="1:76" s="54" customFormat="1" x14ac:dyDescent="0.25">
      <c r="A163" s="49"/>
      <c r="B163" s="50"/>
      <c r="C163" s="238"/>
      <c r="D163" s="50"/>
      <c r="E163" s="50"/>
      <c r="F163" s="50"/>
      <c r="G163" s="50"/>
      <c r="H163" s="249"/>
      <c r="I163" s="51"/>
      <c r="J163" s="50"/>
      <c r="K163" s="255"/>
      <c r="L163" s="271"/>
      <c r="M163" s="293"/>
      <c r="N163" s="294"/>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c r="BT163" s="53"/>
      <c r="BU163" s="53"/>
      <c r="BV163" s="53"/>
      <c r="BW163" s="53"/>
    </row>
    <row r="164" spans="1:76" x14ac:dyDescent="0.25">
      <c r="A164" s="55"/>
      <c r="B164" s="37"/>
      <c r="C164" s="239"/>
      <c r="D164" s="37"/>
      <c r="E164" s="37"/>
      <c r="F164" s="37"/>
      <c r="G164" s="37"/>
      <c r="H164" s="250"/>
      <c r="I164" s="37"/>
      <c r="J164" s="37"/>
      <c r="K164" s="254"/>
      <c r="L164" s="263"/>
      <c r="M164" s="263"/>
      <c r="N164" s="292"/>
      <c r="O164" s="39"/>
      <c r="BX164" s="40"/>
    </row>
    <row r="165" spans="1:76" x14ac:dyDescent="0.25">
      <c r="A165" s="55"/>
      <c r="B165" s="37"/>
      <c r="C165" s="239"/>
      <c r="D165" s="37"/>
      <c r="E165" s="37"/>
      <c r="F165" s="50"/>
      <c r="G165" s="37"/>
      <c r="H165" s="250"/>
      <c r="I165" s="37"/>
      <c r="J165" s="37"/>
      <c r="K165" s="253"/>
      <c r="L165" s="263"/>
      <c r="M165" s="263"/>
      <c r="N165" s="292"/>
      <c r="O165" s="39"/>
      <c r="BX165" s="40"/>
    </row>
    <row r="166" spans="1:76" x14ac:dyDescent="0.25">
      <c r="B166" s="56" t="s">
        <v>78</v>
      </c>
      <c r="C166" s="237"/>
      <c r="D166" s="46"/>
      <c r="E166" s="46" t="s">
        <v>79</v>
      </c>
      <c r="F166" s="50"/>
      <c r="H166" s="248"/>
      <c r="I166" s="37" t="s">
        <v>80</v>
      </c>
      <c r="J166" s="37"/>
      <c r="K166" s="651" t="s">
        <v>612</v>
      </c>
      <c r="L166" s="652"/>
      <c r="M166" s="263"/>
      <c r="N166" s="292"/>
      <c r="O166" s="39"/>
      <c r="BX166" s="40"/>
    </row>
    <row r="167" spans="1:76" x14ac:dyDescent="0.25">
      <c r="C167" s="237"/>
      <c r="D167" s="46"/>
      <c r="E167" s="46"/>
      <c r="F167" s="50"/>
      <c r="H167" s="248"/>
      <c r="I167" s="37"/>
      <c r="J167" s="37"/>
      <c r="K167" s="250"/>
      <c r="L167" s="263"/>
      <c r="M167" s="263"/>
      <c r="N167" s="292"/>
      <c r="O167" s="39"/>
      <c r="BX167" s="40"/>
    </row>
    <row r="168" spans="1:76" x14ac:dyDescent="0.25">
      <c r="B168" s="59" t="s">
        <v>611</v>
      </c>
      <c r="C168" s="46"/>
      <c r="D168" s="46"/>
      <c r="E168" s="57">
        <v>43502</v>
      </c>
      <c r="F168" s="46"/>
      <c r="H168" s="248"/>
      <c r="I168" s="37"/>
      <c r="J168" s="37"/>
      <c r="K168" s="250"/>
      <c r="L168" s="263"/>
      <c r="M168" s="263"/>
      <c r="N168" s="292"/>
      <c r="O168" s="39"/>
      <c r="BX168" s="40"/>
    </row>
  </sheetData>
  <sheetProtection password="CF3D" sheet="1" objects="1" scenarios="1"/>
  <mergeCells count="46">
    <mergeCell ref="I141:I143"/>
    <mergeCell ref="L141:L143"/>
    <mergeCell ref="L124:L126"/>
    <mergeCell ref="H124:H126"/>
    <mergeCell ref="I124:I126"/>
    <mergeCell ref="J124:J126"/>
    <mergeCell ref="J141:J143"/>
    <mergeCell ref="A140:O140"/>
    <mergeCell ref="M141:M143"/>
    <mergeCell ref="N141:N143"/>
    <mergeCell ref="O141:O143"/>
    <mergeCell ref="N124:N126"/>
    <mergeCell ref="D124:D126"/>
    <mergeCell ref="O124:O126"/>
    <mergeCell ref="M124:M126"/>
    <mergeCell ref="G124:G126"/>
    <mergeCell ref="K166:L166"/>
    <mergeCell ref="A6:A7"/>
    <mergeCell ref="A124:A126"/>
    <mergeCell ref="B124:B126"/>
    <mergeCell ref="A141:A143"/>
    <mergeCell ref="K124:K126"/>
    <mergeCell ref="C141:C143"/>
    <mergeCell ref="D141:D143"/>
    <mergeCell ref="E141:E143"/>
    <mergeCell ref="F141:F143"/>
    <mergeCell ref="G141:G143"/>
    <mergeCell ref="H141:H143"/>
    <mergeCell ref="K141:K143"/>
    <mergeCell ref="B141:B143"/>
    <mergeCell ref="C124:C126"/>
    <mergeCell ref="F124:F126"/>
    <mergeCell ref="E124:E126"/>
    <mergeCell ref="A123:O123"/>
    <mergeCell ref="C1:G1"/>
    <mergeCell ref="C2:D2"/>
    <mergeCell ref="D5:O5"/>
    <mergeCell ref="B6:B7"/>
    <mergeCell ref="C6:C7"/>
    <mergeCell ref="D6:D7"/>
    <mergeCell ref="E6:H6"/>
    <mergeCell ref="I6:K6"/>
    <mergeCell ref="L6:L7"/>
    <mergeCell ref="M6:M7"/>
    <mergeCell ref="N6:N7"/>
    <mergeCell ref="O6:O7"/>
  </mergeCells>
  <pageMargins left="0.7" right="0.7" top="0.75" bottom="0.75" header="0.3" footer="0.3"/>
  <pageSetup paperSize="9" scale="64" fitToHeight="0" orientation="landscape" verticalDpi="598" r:id="rId1"/>
  <rowBreaks count="2" manualBreakCount="2">
    <brk id="55" max="14" man="1"/>
    <brk id="138" max="1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R14"/>
  <sheetViews>
    <sheetView workbookViewId="0">
      <selection activeCell="C19" sqref="C19:G21"/>
    </sheetView>
  </sheetViews>
  <sheetFormatPr defaultRowHeight="15" x14ac:dyDescent="0.25"/>
  <cols>
    <col min="4" max="4" width="3.42578125" bestFit="1" customWidth="1"/>
  </cols>
  <sheetData>
    <row r="2" spans="1:70" s="179" customFormat="1" ht="135" x14ac:dyDescent="0.2">
      <c r="A2" s="214" t="s">
        <v>451</v>
      </c>
      <c r="B2" s="214" t="s">
        <v>296</v>
      </c>
      <c r="C2" s="214" t="s">
        <v>295</v>
      </c>
      <c r="D2" s="214"/>
      <c r="E2" s="214"/>
      <c r="F2" s="211" t="s">
        <v>28</v>
      </c>
      <c r="G2" s="212" t="s">
        <v>29</v>
      </c>
      <c r="H2" s="213" t="s">
        <v>30</v>
      </c>
      <c r="I2" s="214" t="s">
        <v>31</v>
      </c>
      <c r="J2" s="214" t="s">
        <v>32</v>
      </c>
      <c r="K2" s="214" t="s">
        <v>33</v>
      </c>
      <c r="L2" s="214" t="s">
        <v>34</v>
      </c>
      <c r="M2" s="215" t="s">
        <v>35</v>
      </c>
      <c r="N2" s="215" t="s">
        <v>36</v>
      </c>
      <c r="O2" s="215" t="s">
        <v>37</v>
      </c>
      <c r="P2" s="215" t="s">
        <v>38</v>
      </c>
      <c r="Q2" s="216"/>
      <c r="R2" s="211" t="s">
        <v>39</v>
      </c>
      <c r="S2" s="212" t="s">
        <v>40</v>
      </c>
      <c r="T2" s="214" t="s">
        <v>41</v>
      </c>
      <c r="U2" s="214" t="s">
        <v>42</v>
      </c>
      <c r="V2" s="214" t="s">
        <v>43</v>
      </c>
      <c r="W2" s="214" t="s">
        <v>44</v>
      </c>
      <c r="X2" s="214" t="s">
        <v>45</v>
      </c>
      <c r="Y2" s="214" t="s">
        <v>46</v>
      </c>
      <c r="Z2" s="212" t="s">
        <v>47</v>
      </c>
      <c r="AA2" s="214" t="s">
        <v>48</v>
      </c>
      <c r="AB2" s="214" t="s">
        <v>49</v>
      </c>
      <c r="AC2" s="214" t="s">
        <v>50</v>
      </c>
      <c r="AD2" s="214" t="s">
        <v>51</v>
      </c>
      <c r="AE2" s="214" t="s">
        <v>52</v>
      </c>
      <c r="AF2" s="214" t="s">
        <v>53</v>
      </c>
      <c r="AG2" s="214" t="s">
        <v>54</v>
      </c>
      <c r="AH2" s="212" t="s">
        <v>55</v>
      </c>
      <c r="AI2" s="212" t="s">
        <v>56</v>
      </c>
      <c r="AJ2" s="214" t="s">
        <v>57</v>
      </c>
      <c r="AK2" s="214" t="s">
        <v>58</v>
      </c>
      <c r="AL2" s="214" t="s">
        <v>59</v>
      </c>
      <c r="AM2" s="214" t="s">
        <v>60</v>
      </c>
      <c r="AN2" s="214" t="s">
        <v>61</v>
      </c>
      <c r="AO2" s="214" t="s">
        <v>62</v>
      </c>
      <c r="AP2" s="212" t="s">
        <v>63</v>
      </c>
      <c r="AQ2" s="214" t="s">
        <v>57</v>
      </c>
      <c r="AR2" s="214" t="s">
        <v>58</v>
      </c>
      <c r="AS2" s="214" t="s">
        <v>59</v>
      </c>
      <c r="AT2" s="214" t="s">
        <v>64</v>
      </c>
      <c r="AU2" s="214" t="s">
        <v>61</v>
      </c>
      <c r="AV2" s="214" t="s">
        <v>62</v>
      </c>
      <c r="AW2" s="212" t="s">
        <v>65</v>
      </c>
      <c r="AX2" s="214" t="s">
        <v>57</v>
      </c>
      <c r="AY2" s="214" t="s">
        <v>58</v>
      </c>
      <c r="AZ2" s="214" t="s">
        <v>59</v>
      </c>
      <c r="BA2" s="214" t="s">
        <v>60</v>
      </c>
      <c r="BB2" s="214" t="s">
        <v>61</v>
      </c>
      <c r="BC2" s="214" t="s">
        <v>62</v>
      </c>
      <c r="BD2" s="215" t="s">
        <v>66</v>
      </c>
      <c r="BE2" s="215" t="s">
        <v>67</v>
      </c>
      <c r="BF2" s="215" t="s">
        <v>68</v>
      </c>
      <c r="BG2" s="215" t="s">
        <v>69</v>
      </c>
      <c r="BH2" s="215" t="s">
        <v>70</v>
      </c>
      <c r="BI2" s="215" t="s">
        <v>71</v>
      </c>
      <c r="BJ2" s="215" t="s">
        <v>72</v>
      </c>
      <c r="BK2" s="212" t="s">
        <v>73</v>
      </c>
      <c r="BL2" s="217"/>
      <c r="BM2" s="217" t="s">
        <v>74</v>
      </c>
      <c r="BN2" s="217" t="s">
        <v>75</v>
      </c>
      <c r="BO2" s="218" t="s">
        <v>76</v>
      </c>
      <c r="BP2" s="218" t="s">
        <v>77</v>
      </c>
      <c r="BQ2" s="593" t="s">
        <v>569</v>
      </c>
      <c r="BR2" s="593"/>
    </row>
    <row r="3" spans="1:70" ht="16.5" x14ac:dyDescent="0.25">
      <c r="A3">
        <f>'FN_priloga 1'!$D$2</f>
        <v>78</v>
      </c>
      <c r="B3">
        <f>'FN_priloga 1'!$B$2</f>
        <v>20192533</v>
      </c>
      <c r="C3" t="str">
        <f>'FN_priloga 1'!$B$1</f>
        <v>EKONOMSKA ŠOLA MURSKA SOBOTA, NORŠINSKA ULICA 13, 9000 MURSKA SOBOTA</v>
      </c>
      <c r="D3" t="s">
        <v>581</v>
      </c>
      <c r="E3" s="171" t="s">
        <v>450</v>
      </c>
      <c r="F3" s="180">
        <f>'FN_priloga 1'!$B$9</f>
        <v>1932710.98</v>
      </c>
      <c r="G3" s="181">
        <f>'FN_priloga 1'!$B$10</f>
        <v>1911104.49</v>
      </c>
      <c r="H3" s="182">
        <f>'FN_priloga 1'!$B$11</f>
        <v>1911104.49</v>
      </c>
      <c r="I3" s="183">
        <f>'FN_priloga 1'!$B$12</f>
        <v>1395802</v>
      </c>
      <c r="J3" s="183">
        <f>'FN_priloga 1'!$B$13</f>
        <v>178183</v>
      </c>
      <c r="K3" s="183">
        <f>'FN_priloga 1'!$B$14</f>
        <v>0</v>
      </c>
      <c r="L3" s="183">
        <f>'FN_priloga 1'!$B$15</f>
        <v>337119.49</v>
      </c>
      <c r="M3" s="184">
        <f>'FN_priloga 1'!$B$16</f>
        <v>0</v>
      </c>
      <c r="N3" s="184">
        <f>'FN_priloga 1'!$B$17</f>
        <v>650</v>
      </c>
      <c r="O3" s="184">
        <f>'FN_priloga 1'!$B$18</f>
        <v>20956.490000000002</v>
      </c>
      <c r="P3" s="184">
        <f>'FN_priloga 1'!$B$19</f>
        <v>0</v>
      </c>
      <c r="Q3" s="185">
        <f>'FN_priloga 1'!$B$20</f>
        <v>0</v>
      </c>
      <c r="R3" s="180">
        <f>'FN_priloga 1'!$B$21</f>
        <v>2045923</v>
      </c>
      <c r="S3" s="186">
        <f>'FN_priloga 1'!$B$22</f>
        <v>86293.98</v>
      </c>
      <c r="T3" s="183">
        <f>'FN_priloga 1'!$B$23</f>
        <v>12526.49</v>
      </c>
      <c r="U3" s="183">
        <f>'FN_priloga 1'!$B$24</f>
        <v>589.49</v>
      </c>
      <c r="V3" s="183">
        <f>'FN_priloga 1'!$B$25</f>
        <v>751</v>
      </c>
      <c r="W3" s="183">
        <f>'FN_priloga 1'!$B$26</f>
        <v>0</v>
      </c>
      <c r="X3" s="183">
        <f>'FN_priloga 1'!$B$27</f>
        <v>51370</v>
      </c>
      <c r="Y3" s="183">
        <f>'FN_priloga 1'!$B$28</f>
        <v>21057</v>
      </c>
      <c r="Z3" s="186">
        <f>'FN_priloga 1'!$B$29</f>
        <v>329464</v>
      </c>
      <c r="AA3" s="183">
        <f>'FN_priloga 1'!$B$30</f>
        <v>32508</v>
      </c>
      <c r="AB3" s="183">
        <f>'FN_priloga 1'!$B$31</f>
        <v>356</v>
      </c>
      <c r="AC3" s="183">
        <f>'FN_priloga 1'!$B$32</f>
        <v>9137</v>
      </c>
      <c r="AD3" s="183">
        <f>'FN_priloga 1'!$B$33</f>
        <v>12241</v>
      </c>
      <c r="AE3" s="183">
        <f>'FN_priloga 1'!$B$34</f>
        <v>6430</v>
      </c>
      <c r="AF3" s="183">
        <f>'FN_priloga 1'!$B$35</f>
        <v>9817</v>
      </c>
      <c r="AG3" s="183">
        <f>'FN_priloga 1'!$B$36</f>
        <v>258975</v>
      </c>
      <c r="AH3" s="186">
        <f>'FN_priloga 1'!$B$37</f>
        <v>1623575</v>
      </c>
      <c r="AI3" s="187">
        <f>'FN_priloga 1'!$B$38</f>
        <v>1304811</v>
      </c>
      <c r="AJ3" s="183">
        <f>'FN_priloga 1'!$B$39</f>
        <v>999549</v>
      </c>
      <c r="AK3" s="183">
        <f>'FN_priloga 1'!$B$40</f>
        <v>166321</v>
      </c>
      <c r="AL3" s="183">
        <f>'FN_priloga 1'!$B$41</f>
        <v>16373</v>
      </c>
      <c r="AM3" s="183">
        <f>'FN_priloga 1'!$B$42</f>
        <v>10801</v>
      </c>
      <c r="AN3" s="183">
        <f>'FN_priloga 1'!$B$43</f>
        <v>35182</v>
      </c>
      <c r="AO3" s="188">
        <f>'FN_priloga 1'!$B$44</f>
        <v>76585</v>
      </c>
      <c r="AP3" s="187">
        <f>'FN_priloga 1'!$B$45</f>
        <v>219680</v>
      </c>
      <c r="AQ3" s="183">
        <f>'FN_priloga 1'!$B$46</f>
        <v>164285</v>
      </c>
      <c r="AR3" s="183">
        <f>'FN_priloga 1'!$B$47</f>
        <v>26648</v>
      </c>
      <c r="AS3" s="183">
        <f>'FN_priloga 1'!$B$48</f>
        <v>4448</v>
      </c>
      <c r="AT3" s="183">
        <f>'FN_priloga 1'!$B$49</f>
        <v>0</v>
      </c>
      <c r="AU3" s="183">
        <f>'FN_priloga 1'!$B$50</f>
        <v>12598</v>
      </c>
      <c r="AV3" s="183">
        <f>'FN_priloga 1'!$B$51</f>
        <v>11701</v>
      </c>
      <c r="AW3" s="187">
        <f>'FN_priloga 1'!$B$52</f>
        <v>99084</v>
      </c>
      <c r="AX3" s="183">
        <f>'FN_priloga 1'!$B$53</f>
        <v>80297</v>
      </c>
      <c r="AY3" s="183">
        <f>'FN_priloga 1'!$B$54</f>
        <v>12928</v>
      </c>
      <c r="AZ3" s="183">
        <f>'FN_priloga 1'!$B$55</f>
        <v>869</v>
      </c>
      <c r="BA3" s="183">
        <f>'FN_priloga 1'!$B$56</f>
        <v>0</v>
      </c>
      <c r="BB3" s="183">
        <f>'FN_priloga 1'!$B$57</f>
        <v>1686</v>
      </c>
      <c r="BC3" s="183">
        <f>'FN_priloga 1'!$B$58</f>
        <v>3304</v>
      </c>
      <c r="BD3" s="184">
        <f>'FN_priloga 1'!$B$59</f>
        <v>892</v>
      </c>
      <c r="BE3" s="184">
        <f>'FN_priloga 1'!$B$60</f>
        <v>0</v>
      </c>
      <c r="BF3" s="184">
        <f>'FN_priloga 1'!$B$61</f>
        <v>1078</v>
      </c>
      <c r="BG3" s="184">
        <f>'FN_priloga 1'!$B$62</f>
        <v>1179.51</v>
      </c>
      <c r="BH3" s="184">
        <f>'FN_priloga 1'!$B$63</f>
        <v>2</v>
      </c>
      <c r="BI3" s="184">
        <f>'FN_priloga 1'!$B$64</f>
        <v>204</v>
      </c>
      <c r="BJ3" s="184">
        <f>'FN_priloga 1'!$B$65</f>
        <v>3234.51</v>
      </c>
      <c r="BK3" s="187">
        <f>'FN_priloga 1'!$B$66</f>
        <v>-113212</v>
      </c>
      <c r="BL3" s="189">
        <f>'FN_priloga 1'!$B$67</f>
        <v>0</v>
      </c>
      <c r="BM3" s="190" t="e">
        <f>'FN_priloga 1'!#REF!</f>
        <v>#REF!</v>
      </c>
      <c r="BN3" s="190" t="e">
        <f>'FN_priloga 1'!#REF!</f>
        <v>#REF!</v>
      </c>
      <c r="BO3" s="191" t="e">
        <f>'FN_priloga 1'!#REF!</f>
        <v>#REF!</v>
      </c>
      <c r="BP3" s="192">
        <f>'FN_priloga 1'!$B$68</f>
        <v>0</v>
      </c>
    </row>
    <row r="4" spans="1:70" ht="16.5" x14ac:dyDescent="0.25">
      <c r="A4">
        <f>'FN_priloga 1'!$D$2</f>
        <v>78</v>
      </c>
      <c r="B4">
        <f>'FN_priloga 1'!$B$2</f>
        <v>20192533</v>
      </c>
      <c r="C4" t="str">
        <f>'FN_priloga 1'!$B$1</f>
        <v>EKONOMSKA ŠOLA MURSKA SOBOTA, NORŠINSKA ULICA 13, 9000 MURSKA SOBOTA</v>
      </c>
      <c r="D4" t="s">
        <v>581</v>
      </c>
      <c r="E4" s="171" t="s">
        <v>452</v>
      </c>
      <c r="F4" s="180">
        <f>'FN_priloga 1'!$C$9</f>
        <v>0</v>
      </c>
      <c r="G4" s="187">
        <f>'FN_priloga 1'!$C$10</f>
        <v>0</v>
      </c>
      <c r="H4" s="182">
        <f>'FN_priloga 1'!$C$11</f>
        <v>0</v>
      </c>
      <c r="I4" s="193">
        <f>'FN_priloga 1'!$C$12</f>
        <v>0</v>
      </c>
      <c r="J4" s="183">
        <f>'FN_priloga 1'!$C$13</f>
        <v>0</v>
      </c>
      <c r="K4" s="183">
        <f>'FN_priloga 1'!$C$14</f>
        <v>0</v>
      </c>
      <c r="L4" s="183">
        <f>'FN_priloga 1'!$C$15</f>
        <v>0</v>
      </c>
      <c r="M4" s="184">
        <f>'FN_priloga 1'!$C$16</f>
        <v>0</v>
      </c>
      <c r="N4" s="184">
        <f>'FN_priloga 1'!$C$17</f>
        <v>0</v>
      </c>
      <c r="O4" s="184">
        <f>'FN_priloga 1'!$C$18</f>
        <v>0</v>
      </c>
      <c r="P4" s="184">
        <f>'FN_priloga 1'!$C$19</f>
        <v>0</v>
      </c>
      <c r="Q4" s="185">
        <f>'FN_priloga 1'!$C$20</f>
        <v>0</v>
      </c>
      <c r="R4" s="180">
        <f>'FN_priloga 1'!$C$21</f>
        <v>0</v>
      </c>
      <c r="S4" s="186">
        <f>'FN_priloga 1'!$C$22</f>
        <v>0</v>
      </c>
      <c r="T4" s="183">
        <f>'FN_priloga 1'!$C$23</f>
        <v>0</v>
      </c>
      <c r="U4" s="183">
        <f>'FN_priloga 1'!$C$24</f>
        <v>0</v>
      </c>
      <c r="V4" s="183">
        <f>'FN_priloga 1'!$C$25</f>
        <v>0</v>
      </c>
      <c r="W4" s="183">
        <f>'FN_priloga 1'!$C$26</f>
        <v>0</v>
      </c>
      <c r="X4" s="183">
        <f>'FN_priloga 1'!$C$27</f>
        <v>0</v>
      </c>
      <c r="Y4" s="183">
        <f>'FN_priloga 1'!$C$28</f>
        <v>0</v>
      </c>
      <c r="Z4" s="186">
        <f>'FN_priloga 1'!$C$29</f>
        <v>0</v>
      </c>
      <c r="AA4" s="183">
        <f>'FN_priloga 1'!$C$30</f>
        <v>0</v>
      </c>
      <c r="AB4" s="183">
        <f>'FN_priloga 1'!$C$31</f>
        <v>0</v>
      </c>
      <c r="AC4" s="183">
        <f>'FN_priloga 1'!$C$32</f>
        <v>0</v>
      </c>
      <c r="AD4" s="183">
        <f>'FN_priloga 1'!$C$33</f>
        <v>0</v>
      </c>
      <c r="AE4" s="183">
        <f>'FN_priloga 1'!$C$34</f>
        <v>0</v>
      </c>
      <c r="AF4" s="183">
        <f>'FN_priloga 1'!$C$35</f>
        <v>0</v>
      </c>
      <c r="AG4" s="183">
        <f>'FN_priloga 1'!$C$36</f>
        <v>0</v>
      </c>
      <c r="AH4" s="186">
        <f>'FN_priloga 1'!$C$37</f>
        <v>0</v>
      </c>
      <c r="AI4" s="187">
        <f>'FN_priloga 1'!$C$38</f>
        <v>0</v>
      </c>
      <c r="AJ4" s="183">
        <f>'FN_priloga 1'!$C$39</f>
        <v>0</v>
      </c>
      <c r="AK4" s="183">
        <f>'FN_priloga 1'!$C$40</f>
        <v>0</v>
      </c>
      <c r="AL4" s="183">
        <f>'FN_priloga 1'!$C$41</f>
        <v>0</v>
      </c>
      <c r="AM4" s="183">
        <f>'FN_priloga 1'!$C$42</f>
        <v>0</v>
      </c>
      <c r="AN4" s="183">
        <f>'FN_priloga 1'!$C$43</f>
        <v>0</v>
      </c>
      <c r="AO4" s="194">
        <f>'FN_priloga 1'!$C$44</f>
        <v>0</v>
      </c>
      <c r="AP4" s="187">
        <f>'FN_priloga 1'!$C$45</f>
        <v>0</v>
      </c>
      <c r="AQ4" s="183">
        <f>'FN_priloga 1'!$C$46</f>
        <v>0</v>
      </c>
      <c r="AR4" s="183">
        <f>'FN_priloga 1'!$C$47</f>
        <v>0</v>
      </c>
      <c r="AS4" s="183">
        <f>'FN_priloga 1'!$C$48</f>
        <v>0</v>
      </c>
      <c r="AT4" s="183">
        <f>'FN_priloga 1'!$C$49</f>
        <v>0</v>
      </c>
      <c r="AU4" s="183">
        <f>'FN_priloga 1'!$C$50</f>
        <v>0</v>
      </c>
      <c r="AV4" s="183">
        <f>'FN_priloga 1'!$C$51</f>
        <v>0</v>
      </c>
      <c r="AW4" s="187">
        <f>'FN_priloga 1'!$C$52</f>
        <v>0</v>
      </c>
      <c r="AX4" s="183">
        <f>'FN_priloga 1'!$C$53</f>
        <v>0</v>
      </c>
      <c r="AY4" s="183">
        <f>'FN_priloga 1'!$C$54</f>
        <v>0</v>
      </c>
      <c r="AZ4" s="183">
        <f>'FN_priloga 1'!$C$55</f>
        <v>0</v>
      </c>
      <c r="BA4" s="183">
        <f>'FN_priloga 1'!$C$56</f>
        <v>0</v>
      </c>
      <c r="BB4" s="183">
        <f>'FN_priloga 1'!$C$57</f>
        <v>0</v>
      </c>
      <c r="BC4" s="183">
        <f>'FN_priloga 1'!$C$58</f>
        <v>0</v>
      </c>
      <c r="BD4" s="184">
        <f>'FN_priloga 1'!$C$59</f>
        <v>0</v>
      </c>
      <c r="BE4" s="184">
        <f>'FN_priloga 1'!$C$60</f>
        <v>0</v>
      </c>
      <c r="BF4" s="184">
        <f>'FN_priloga 1'!$C$61</f>
        <v>0</v>
      </c>
      <c r="BG4" s="184">
        <f>'FN_priloga 1'!$C$62</f>
        <v>0</v>
      </c>
      <c r="BH4" s="184">
        <f>'FN_priloga 1'!$C$63</f>
        <v>0</v>
      </c>
      <c r="BI4" s="184">
        <f>'FN_priloga 1'!$C$64</f>
        <v>0</v>
      </c>
      <c r="BJ4" s="184">
        <f>'FN_priloga 1'!$C$65</f>
        <v>0</v>
      </c>
      <c r="BK4" s="187">
        <f>'FN_priloga 1'!$C$66</f>
        <v>0</v>
      </c>
      <c r="BL4" s="189">
        <f>'FN_priloga 1'!$C$67</f>
        <v>0</v>
      </c>
      <c r="BM4" s="195" t="e">
        <f>'FN_priloga 1'!#REF!</f>
        <v>#REF!</v>
      </c>
      <c r="BN4" s="195" t="e">
        <f>'FN_priloga 1'!#REF!</f>
        <v>#REF!</v>
      </c>
      <c r="BO4" s="196" t="e">
        <f>'FN_priloga 1'!#REF!</f>
        <v>#REF!</v>
      </c>
      <c r="BP4" s="197">
        <f>'FN_priloga 1'!$C$68</f>
        <v>0</v>
      </c>
    </row>
    <row r="5" spans="1:70" ht="16.5" x14ac:dyDescent="0.25">
      <c r="A5">
        <f>'FN_priloga 1'!$D$2</f>
        <v>78</v>
      </c>
      <c r="B5">
        <f>'FN_priloga 1'!$B$2</f>
        <v>20192533</v>
      </c>
      <c r="C5" t="str">
        <f>'FN_priloga 1'!$B$1</f>
        <v>EKONOMSKA ŠOLA MURSKA SOBOTA, NORŠINSKA ULICA 13, 9000 MURSKA SOBOTA</v>
      </c>
      <c r="D5" t="s">
        <v>581</v>
      </c>
      <c r="E5" s="171" t="s">
        <v>453</v>
      </c>
      <c r="F5" s="180">
        <f>'FN_priloga 1'!$D$9</f>
        <v>872387.59</v>
      </c>
      <c r="G5" s="187">
        <f>'FN_priloga 1'!$D$10</f>
        <v>872387.59</v>
      </c>
      <c r="H5" s="182">
        <f>'FN_priloga 1'!$D$11</f>
        <v>872387.59</v>
      </c>
      <c r="I5" s="183">
        <f>'FN_priloga 1'!$D$12</f>
        <v>872387.59</v>
      </c>
      <c r="J5" s="193">
        <f>'FN_priloga 1'!$D$13</f>
        <v>0</v>
      </c>
      <c r="K5" s="193">
        <f>'FN_priloga 1'!$D$14</f>
        <v>0</v>
      </c>
      <c r="L5" s="193">
        <f>'FN_priloga 1'!$D$15</f>
        <v>0</v>
      </c>
      <c r="M5" s="198">
        <f>'FN_priloga 1'!$D$16</f>
        <v>0</v>
      </c>
      <c r="N5" s="198">
        <f>'FN_priloga 1'!$D$17</f>
        <v>0</v>
      </c>
      <c r="O5" s="198">
        <f>'FN_priloga 1'!$D$18</f>
        <v>0</v>
      </c>
      <c r="P5" s="198">
        <f>'FN_priloga 1'!$D$19</f>
        <v>0</v>
      </c>
      <c r="Q5" s="185">
        <f>'FN_priloga 1'!$D$20</f>
        <v>0</v>
      </c>
      <c r="R5" s="180">
        <f>'FN_priloga 1'!$D$21</f>
        <v>1111495.78</v>
      </c>
      <c r="S5" s="186">
        <f>'FN_priloga 1'!$D$22</f>
        <v>51477.11</v>
      </c>
      <c r="T5" s="183">
        <f>'FN_priloga 1'!$D$23</f>
        <v>5304.39</v>
      </c>
      <c r="U5" s="183">
        <f>'FN_priloga 1'!$D$24</f>
        <v>424.11</v>
      </c>
      <c r="V5" s="183">
        <f>'FN_priloga 1'!$D$25</f>
        <v>66.33</v>
      </c>
      <c r="W5" s="183">
        <f>'FN_priloga 1'!$D$26</f>
        <v>0</v>
      </c>
      <c r="X5" s="183">
        <f>'FN_priloga 1'!$D$27</f>
        <v>36388.04</v>
      </c>
      <c r="Y5" s="183">
        <f>'FN_priloga 1'!$D$28</f>
        <v>9294.24</v>
      </c>
      <c r="Z5" s="199">
        <f>'FN_priloga 1'!$D$29</f>
        <v>48821.880000000005</v>
      </c>
      <c r="AA5" s="183">
        <f>'FN_priloga 1'!$D$30</f>
        <v>10349.49</v>
      </c>
      <c r="AB5" s="183">
        <f>'FN_priloga 1'!$D$31</f>
        <v>66.33</v>
      </c>
      <c r="AC5" s="183">
        <f>'FN_priloga 1'!$D$32</f>
        <v>6476.22</v>
      </c>
      <c r="AD5" s="183">
        <f>'FN_priloga 1'!$D$33</f>
        <v>2651.19</v>
      </c>
      <c r="AE5" s="183">
        <f>'FN_priloga 1'!$D$34</f>
        <v>2588.88</v>
      </c>
      <c r="AF5" s="183">
        <f>'FN_priloga 1'!$D$35</f>
        <v>5379.77</v>
      </c>
      <c r="AG5" s="183">
        <f>'FN_priloga 1'!$D$36</f>
        <v>21310</v>
      </c>
      <c r="AH5" s="186">
        <f>'FN_priloga 1'!$D$37</f>
        <v>1009699.79</v>
      </c>
      <c r="AI5" s="187">
        <f>'FN_priloga 1'!$D$38</f>
        <v>875064.76</v>
      </c>
      <c r="AJ5" s="183">
        <f>'FN_priloga 1'!$D$39</f>
        <v>685916.28</v>
      </c>
      <c r="AK5" s="183">
        <f>'FN_priloga 1'!$D$40</f>
        <v>110432.48</v>
      </c>
      <c r="AL5" s="183">
        <f>'FN_priloga 1'!$D$41</f>
        <v>10180.52</v>
      </c>
      <c r="AM5" s="183">
        <f>'FN_priloga 1'!$D$42</f>
        <v>0</v>
      </c>
      <c r="AN5" s="183">
        <f>'FN_priloga 1'!$D$43</f>
        <v>22429.97</v>
      </c>
      <c r="AO5" s="188">
        <f>'FN_priloga 1'!$D$44</f>
        <v>46105.51</v>
      </c>
      <c r="AP5" s="187">
        <f>'FN_priloga 1'!$D$45</f>
        <v>134635.03</v>
      </c>
      <c r="AQ5" s="183">
        <f>'FN_priloga 1'!$D$46</f>
        <v>99465</v>
      </c>
      <c r="AR5" s="183">
        <f>'FN_priloga 1'!$D$47</f>
        <v>16013.87</v>
      </c>
      <c r="AS5" s="183">
        <f>'FN_priloga 1'!$D$48</f>
        <v>2568</v>
      </c>
      <c r="AT5" s="183">
        <f>'FN_priloga 1'!$D$49</f>
        <v>0</v>
      </c>
      <c r="AU5" s="183">
        <f>'FN_priloga 1'!$D$50</f>
        <v>6738.46</v>
      </c>
      <c r="AV5" s="183">
        <f>'FN_priloga 1'!$D$51</f>
        <v>9849.7000000000007</v>
      </c>
      <c r="AW5" s="187">
        <f>'FN_priloga 1'!$D$52</f>
        <v>0</v>
      </c>
      <c r="AX5" s="183">
        <f>'FN_priloga 1'!$D$53</f>
        <v>0</v>
      </c>
      <c r="AY5" s="183">
        <f>'FN_priloga 1'!$D$54</f>
        <v>0</v>
      </c>
      <c r="AZ5" s="183">
        <f>'FN_priloga 1'!$D$55</f>
        <v>0</v>
      </c>
      <c r="BA5" s="183">
        <f>'FN_priloga 1'!$D$56</f>
        <v>0</v>
      </c>
      <c r="BB5" s="183">
        <f>'FN_priloga 1'!$D$57</f>
        <v>0</v>
      </c>
      <c r="BC5" s="183">
        <f>'FN_priloga 1'!$D$58</f>
        <v>0</v>
      </c>
      <c r="BD5" s="184">
        <f>'FN_priloga 1'!$D$59</f>
        <v>0</v>
      </c>
      <c r="BE5" s="184">
        <f>'FN_priloga 1'!$D$60</f>
        <v>0</v>
      </c>
      <c r="BF5" s="184">
        <f>'FN_priloga 1'!$D$61</f>
        <v>0</v>
      </c>
      <c r="BG5" s="184">
        <f>'FN_priloga 1'!$D$62</f>
        <v>100</v>
      </c>
      <c r="BH5" s="184">
        <f>'FN_priloga 1'!$D$63</f>
        <v>2</v>
      </c>
      <c r="BI5" s="184">
        <f>'FN_priloga 1'!$D$64</f>
        <v>200</v>
      </c>
      <c r="BJ5" s="184">
        <f>'FN_priloga 1'!$D$65</f>
        <v>1195</v>
      </c>
      <c r="BK5" s="187">
        <f>'FN_priloga 1'!$D$66</f>
        <v>-239108</v>
      </c>
      <c r="BL5" s="189">
        <f>'FN_priloga 1'!$D$67</f>
        <v>0</v>
      </c>
      <c r="BM5" s="195" t="e">
        <f>'FN_priloga 1'!#REF!</f>
        <v>#REF!</v>
      </c>
      <c r="BN5" s="195" t="e">
        <f>'FN_priloga 1'!#REF!</f>
        <v>#REF!</v>
      </c>
      <c r="BO5" s="196" t="e">
        <f>'FN_priloga 1'!#REF!</f>
        <v>#REF!</v>
      </c>
      <c r="BP5" s="197">
        <f>'FN_priloga 1'!$D$68</f>
        <v>0</v>
      </c>
      <c r="BQ5" s="612">
        <f>'FN_priloga 3_inv'!F80</f>
        <v>0</v>
      </c>
    </row>
    <row r="6" spans="1:70" ht="16.5" x14ac:dyDescent="0.25">
      <c r="A6">
        <f>'FN_priloga 1'!$D$2</f>
        <v>78</v>
      </c>
      <c r="B6">
        <f>'FN_priloga 1'!$B$2</f>
        <v>20192533</v>
      </c>
      <c r="C6" t="str">
        <f>'FN_priloga 1'!$B$1</f>
        <v>EKONOMSKA ŠOLA MURSKA SOBOTA, NORŠINSKA ULICA 13, 9000 MURSKA SOBOTA</v>
      </c>
      <c r="D6" t="s">
        <v>581</v>
      </c>
      <c r="E6" s="171" t="s">
        <v>454</v>
      </c>
      <c r="F6" s="180">
        <f>'FN_priloga 1'!$E$9</f>
        <v>0</v>
      </c>
      <c r="G6" s="187">
        <f>'FN_priloga 1'!$E$10</f>
        <v>0</v>
      </c>
      <c r="H6" s="182">
        <f>'FN_priloga 1'!$E$11</f>
        <v>0</v>
      </c>
      <c r="I6" s="183">
        <f>'FN_priloga 1'!$E$12</f>
        <v>0</v>
      </c>
      <c r="J6" s="193">
        <f>'FN_priloga 1'!$E$13</f>
        <v>0</v>
      </c>
      <c r="K6" s="193">
        <f>'FN_priloga 1'!$E$14</f>
        <v>0</v>
      </c>
      <c r="L6" s="193">
        <f>'FN_priloga 1'!$E$15</f>
        <v>0</v>
      </c>
      <c r="M6" s="198">
        <f>'FN_priloga 1'!$E$16</f>
        <v>0</v>
      </c>
      <c r="N6" s="198">
        <f>'FN_priloga 1'!$E$17</f>
        <v>0</v>
      </c>
      <c r="O6" s="198">
        <f>'FN_priloga 1'!$E$18</f>
        <v>0</v>
      </c>
      <c r="P6" s="198">
        <f>'FN_priloga 1'!$E$19</f>
        <v>0</v>
      </c>
      <c r="Q6" s="185">
        <f>'FN_priloga 1'!$E$20</f>
        <v>0</v>
      </c>
      <c r="R6" s="180">
        <f>'FN_priloga 1'!$E$21</f>
        <v>0</v>
      </c>
      <c r="S6" s="186">
        <f>'FN_priloga 1'!$E$22</f>
        <v>0</v>
      </c>
      <c r="T6" s="183">
        <f>'FN_priloga 1'!$E$23</f>
        <v>0</v>
      </c>
      <c r="U6" s="183">
        <f>'FN_priloga 1'!$E$24</f>
        <v>0</v>
      </c>
      <c r="V6" s="183">
        <f>'FN_priloga 1'!$E$25</f>
        <v>0</v>
      </c>
      <c r="W6" s="183">
        <f>'FN_priloga 1'!$E$26</f>
        <v>0</v>
      </c>
      <c r="X6" s="183">
        <f>'FN_priloga 1'!$E$27</f>
        <v>0</v>
      </c>
      <c r="Y6" s="183">
        <f>'FN_priloga 1'!$E$28</f>
        <v>0</v>
      </c>
      <c r="Z6" s="186">
        <f>'FN_priloga 1'!$E$29</f>
        <v>0</v>
      </c>
      <c r="AA6" s="183">
        <f>'FN_priloga 1'!$E$30</f>
        <v>0</v>
      </c>
      <c r="AB6" s="183">
        <f>'FN_priloga 1'!$E$31</f>
        <v>0</v>
      </c>
      <c r="AC6" s="183">
        <f>'FN_priloga 1'!$E$32</f>
        <v>0</v>
      </c>
      <c r="AD6" s="183">
        <f>'FN_priloga 1'!$E$33</f>
        <v>0</v>
      </c>
      <c r="AE6" s="183">
        <f>'FN_priloga 1'!$E$34</f>
        <v>0</v>
      </c>
      <c r="AF6" s="183">
        <f>'FN_priloga 1'!$E$35</f>
        <v>0</v>
      </c>
      <c r="AG6" s="183">
        <f>'FN_priloga 1'!$E$36</f>
        <v>0</v>
      </c>
      <c r="AH6" s="186">
        <f>'FN_priloga 1'!$E$37</f>
        <v>0</v>
      </c>
      <c r="AI6" s="187">
        <f>'FN_priloga 1'!$E$38</f>
        <v>0</v>
      </c>
      <c r="AJ6" s="183">
        <f>'FN_priloga 1'!$E$39</f>
        <v>0</v>
      </c>
      <c r="AK6" s="183">
        <f>'FN_priloga 1'!$E$40</f>
        <v>0</v>
      </c>
      <c r="AL6" s="183">
        <f>'FN_priloga 1'!$E$41</f>
        <v>0</v>
      </c>
      <c r="AM6" s="183">
        <f>'FN_priloga 1'!$E$42</f>
        <v>0</v>
      </c>
      <c r="AN6" s="183">
        <f>'FN_priloga 1'!$E$43</f>
        <v>0</v>
      </c>
      <c r="AO6" s="194">
        <f>'FN_priloga 1'!$E$44</f>
        <v>0</v>
      </c>
      <c r="AP6" s="187">
        <f>'FN_priloga 1'!$E$45</f>
        <v>0</v>
      </c>
      <c r="AQ6" s="183">
        <f>'FN_priloga 1'!$E$46</f>
        <v>0</v>
      </c>
      <c r="AR6" s="183">
        <f>'FN_priloga 1'!$E$47</f>
        <v>0</v>
      </c>
      <c r="AS6" s="183">
        <f>'FN_priloga 1'!$E$48</f>
        <v>0</v>
      </c>
      <c r="AT6" s="183">
        <f>'FN_priloga 1'!$E$49</f>
        <v>0</v>
      </c>
      <c r="AU6" s="183">
        <f>'FN_priloga 1'!$E$50</f>
        <v>0</v>
      </c>
      <c r="AV6" s="183">
        <f>'FN_priloga 1'!$E$51</f>
        <v>0</v>
      </c>
      <c r="AW6" s="187">
        <f>'FN_priloga 1'!$E$52</f>
        <v>0</v>
      </c>
      <c r="AX6" s="183">
        <f>'FN_priloga 1'!$E$53</f>
        <v>0</v>
      </c>
      <c r="AY6" s="183">
        <f>'FN_priloga 1'!$E$54</f>
        <v>0</v>
      </c>
      <c r="AZ6" s="183">
        <f>'FN_priloga 1'!$E$55</f>
        <v>0</v>
      </c>
      <c r="BA6" s="183">
        <f>'FN_priloga 1'!$E$56</f>
        <v>0</v>
      </c>
      <c r="BB6" s="183">
        <f>'FN_priloga 1'!$E$57</f>
        <v>0</v>
      </c>
      <c r="BC6" s="183">
        <f>'FN_priloga 1'!$E$58</f>
        <v>0</v>
      </c>
      <c r="BD6" s="184">
        <f>'FN_priloga 1'!$E$59</f>
        <v>0</v>
      </c>
      <c r="BE6" s="184">
        <f>'FN_priloga 1'!$E$60</f>
        <v>0</v>
      </c>
      <c r="BF6" s="184">
        <f>'FN_priloga 1'!$E$61</f>
        <v>0</v>
      </c>
      <c r="BG6" s="184">
        <f>'FN_priloga 1'!$E$62</f>
        <v>0</v>
      </c>
      <c r="BH6" s="184">
        <f>'FN_priloga 1'!$E$63</f>
        <v>0</v>
      </c>
      <c r="BI6" s="184">
        <f>'FN_priloga 1'!$E$64</f>
        <v>0</v>
      </c>
      <c r="BJ6" s="184">
        <f>'FN_priloga 1'!$E$65</f>
        <v>0</v>
      </c>
      <c r="BK6" s="187">
        <f>'FN_priloga 1'!$E$66</f>
        <v>0</v>
      </c>
      <c r="BL6" s="189">
        <f>'FN_priloga 1'!$E$67</f>
        <v>0</v>
      </c>
      <c r="BM6" s="195" t="e">
        <f>'FN_priloga 1'!#REF!</f>
        <v>#REF!</v>
      </c>
      <c r="BN6" s="195" t="e">
        <f>'FN_priloga 1'!#REF!</f>
        <v>#REF!</v>
      </c>
      <c r="BO6" s="196" t="e">
        <f>'FN_priloga 1'!#REF!</f>
        <v>#REF!</v>
      </c>
      <c r="BP6" s="197">
        <f>'FN_priloga 1'!$E$68</f>
        <v>0</v>
      </c>
      <c r="BQ6" s="612">
        <f>'FN_priloga 3_inv'!F81</f>
        <v>0</v>
      </c>
    </row>
    <row r="7" spans="1:70" ht="16.5" x14ac:dyDescent="0.25">
      <c r="A7">
        <f>'FN_priloga 1'!$D$2</f>
        <v>78</v>
      </c>
      <c r="B7">
        <f>'FN_priloga 1'!$B$2</f>
        <v>20192533</v>
      </c>
      <c r="C7" t="str">
        <f>'FN_priloga 1'!$B$1</f>
        <v>EKONOMSKA ŠOLA MURSKA SOBOTA, NORŠINSKA ULICA 13, 9000 MURSKA SOBOTA</v>
      </c>
      <c r="D7" t="s">
        <v>581</v>
      </c>
      <c r="E7" s="171" t="s">
        <v>455</v>
      </c>
      <c r="F7" s="180">
        <f>'FN_priloga 1'!$F$9</f>
        <v>352314</v>
      </c>
      <c r="G7" s="187">
        <f>'FN_priloga 1'!$F$10</f>
        <v>332814</v>
      </c>
      <c r="H7" s="182">
        <f>'FN_priloga 1'!$F$11</f>
        <v>332814</v>
      </c>
      <c r="I7" s="193">
        <f>'FN_priloga 1'!$F$12</f>
        <v>0</v>
      </c>
      <c r="J7" s="183">
        <f>'FN_priloga 1'!$F$13</f>
        <v>111344</v>
      </c>
      <c r="K7" s="183">
        <f>'FN_priloga 1'!$F$14</f>
        <v>0</v>
      </c>
      <c r="L7" s="183">
        <f>'FN_priloga 1'!$F$15</f>
        <v>221470</v>
      </c>
      <c r="M7" s="184">
        <f>'FN_priloga 1'!$F$16</f>
        <v>0</v>
      </c>
      <c r="N7" s="184">
        <f>'FN_priloga 1'!$F$17</f>
        <v>600</v>
      </c>
      <c r="O7" s="184">
        <f>'FN_priloga 1'!$F$18</f>
        <v>18900</v>
      </c>
      <c r="P7" s="184">
        <f>'FN_priloga 1'!$F$19</f>
        <v>0</v>
      </c>
      <c r="Q7" s="185">
        <f>'FN_priloga 1'!$F$20</f>
        <v>0</v>
      </c>
      <c r="R7" s="180">
        <f>'FN_priloga 1'!$F$21</f>
        <v>352290.38</v>
      </c>
      <c r="S7" s="186">
        <f>'FN_priloga 1'!$F$22</f>
        <v>7693.28</v>
      </c>
      <c r="T7" s="183">
        <f>'FN_priloga 1'!$F$23</f>
        <v>4862.1899999999996</v>
      </c>
      <c r="U7" s="183">
        <f>'FN_priloga 1'!$F$24</f>
        <v>0</v>
      </c>
      <c r="V7" s="183">
        <f>'FN_priloga 1'!$F$25</f>
        <v>689.43</v>
      </c>
      <c r="W7" s="183">
        <f>'FN_priloga 1'!$F$26</f>
        <v>0</v>
      </c>
      <c r="X7" s="183">
        <f>'FN_priloga 1'!$F$27</f>
        <v>857.27</v>
      </c>
      <c r="Y7" s="183">
        <f>'FN_priloga 1'!$F$28</f>
        <v>1284.3900000000001</v>
      </c>
      <c r="Z7" s="186">
        <f>'FN_priloga 1'!$F$29</f>
        <v>128620.09</v>
      </c>
      <c r="AA7" s="183">
        <f>'FN_priloga 1'!$F$30</f>
        <v>0</v>
      </c>
      <c r="AB7" s="183">
        <f>'FN_priloga 1'!$F$31</f>
        <v>0</v>
      </c>
      <c r="AC7" s="183">
        <f>'FN_priloga 1'!$F$32</f>
        <v>1290.42</v>
      </c>
      <c r="AD7" s="183">
        <f>'FN_priloga 1'!$F$33</f>
        <v>742.7</v>
      </c>
      <c r="AE7" s="183">
        <f>'FN_priloga 1'!$F$34</f>
        <v>193.97</v>
      </c>
      <c r="AF7" s="183">
        <f>'FN_priloga 1'!$F$35</f>
        <v>1004</v>
      </c>
      <c r="AG7" s="183">
        <f>'FN_priloga 1'!$F$36</f>
        <v>125389</v>
      </c>
      <c r="AH7" s="186">
        <f>'FN_priloga 1'!$F$37</f>
        <v>211149.22999999998</v>
      </c>
      <c r="AI7" s="187">
        <f>'FN_priloga 1'!$F$38</f>
        <v>164369.50999999998</v>
      </c>
      <c r="AJ7" s="183">
        <f>'FN_priloga 1'!$F$39</f>
        <v>122734.44</v>
      </c>
      <c r="AK7" s="183">
        <f>'FN_priloga 1'!$F$40</f>
        <v>19760.240000000002</v>
      </c>
      <c r="AL7" s="183">
        <f>'FN_priloga 1'!$F$41</f>
        <v>2523</v>
      </c>
      <c r="AM7" s="183">
        <f>'FN_priloga 1'!$F$42</f>
        <v>0</v>
      </c>
      <c r="AN7" s="183">
        <f>'FN_priloga 1'!$F$43</f>
        <v>6738.03</v>
      </c>
      <c r="AO7" s="194">
        <f>'FN_priloga 1'!$F$44</f>
        <v>12613.8</v>
      </c>
      <c r="AP7" s="187">
        <f>'FN_priloga 1'!$F$45</f>
        <v>3295.99</v>
      </c>
      <c r="AQ7" s="183">
        <f>'FN_priloga 1'!$F$46</f>
        <v>1965</v>
      </c>
      <c r="AR7" s="183">
        <f>'FN_priloga 1'!$F$47</f>
        <v>316.37</v>
      </c>
      <c r="AS7" s="183">
        <f>'FN_priloga 1'!$F$48</f>
        <v>29.29</v>
      </c>
      <c r="AT7" s="183">
        <f>'FN_priloga 1'!$F$49</f>
        <v>0</v>
      </c>
      <c r="AU7" s="183">
        <f>'FN_priloga 1'!$F$50</f>
        <v>866.63</v>
      </c>
      <c r="AV7" s="183">
        <f>'FN_priloga 1'!$F$51</f>
        <v>118.7</v>
      </c>
      <c r="AW7" s="187">
        <f>'FN_priloga 1'!$F$52</f>
        <v>43483.729999999996</v>
      </c>
      <c r="AX7" s="183">
        <f>'FN_priloga 1'!$F$53</f>
        <v>35084.5</v>
      </c>
      <c r="AY7" s="183">
        <f>'FN_priloga 1'!$F$54</f>
        <v>5648.6</v>
      </c>
      <c r="AZ7" s="183">
        <f>'FN_priloga 1'!$F$55</f>
        <v>458</v>
      </c>
      <c r="BA7" s="183">
        <f>'FN_priloga 1'!$F$56</f>
        <v>0</v>
      </c>
      <c r="BB7" s="183">
        <f>'FN_priloga 1'!$F$57</f>
        <v>886.63</v>
      </c>
      <c r="BC7" s="183">
        <f>'FN_priloga 1'!$F$58</f>
        <v>1406</v>
      </c>
      <c r="BD7" s="184">
        <f>'FN_priloga 1'!$F$59</f>
        <v>836.78</v>
      </c>
      <c r="BE7" s="184">
        <f>'FN_priloga 1'!$F$60</f>
        <v>0</v>
      </c>
      <c r="BF7" s="184">
        <f>'FN_priloga 1'!$F$61</f>
        <v>0</v>
      </c>
      <c r="BG7" s="184">
        <f>'FN_priloga 1'!$F$62</f>
        <v>1180</v>
      </c>
      <c r="BH7" s="184">
        <f>'FN_priloga 1'!$F$63</f>
        <v>0</v>
      </c>
      <c r="BI7" s="184">
        <f>'FN_priloga 1'!$F$64</f>
        <v>0</v>
      </c>
      <c r="BJ7" s="184">
        <f>'FN_priloga 1'!$F$65</f>
        <v>2811</v>
      </c>
      <c r="BK7" s="187">
        <f>'FN_priloga 1'!$F$66</f>
        <v>24</v>
      </c>
      <c r="BL7" s="189">
        <f>'FN_priloga 1'!$F$67</f>
        <v>0</v>
      </c>
      <c r="BM7" s="195" t="e">
        <f>'FN_priloga 1'!#REF!</f>
        <v>#REF!</v>
      </c>
      <c r="BN7" s="195" t="e">
        <f>'FN_priloga 1'!#REF!</f>
        <v>#REF!</v>
      </c>
      <c r="BO7" s="196" t="e">
        <f>'FN_priloga 1'!#REF!</f>
        <v>#REF!</v>
      </c>
      <c r="BP7" s="197">
        <f>'FN_priloga 1'!$F$68</f>
        <v>0</v>
      </c>
    </row>
    <row r="8" spans="1:70" ht="16.5" x14ac:dyDescent="0.25">
      <c r="A8">
        <f>'FN_priloga 1'!$D$2</f>
        <v>78</v>
      </c>
      <c r="B8">
        <f>'FN_priloga 1'!$B$2</f>
        <v>20192533</v>
      </c>
      <c r="C8" t="str">
        <f>'FN_priloga 1'!$B$1</f>
        <v>EKONOMSKA ŠOLA MURSKA SOBOTA, NORŠINSKA ULICA 13, 9000 MURSKA SOBOTA</v>
      </c>
      <c r="D8" t="s">
        <v>581</v>
      </c>
      <c r="E8" s="171" t="s">
        <v>134</v>
      </c>
      <c r="F8" s="180">
        <f>'FN_priloga 1'!$G$9</f>
        <v>1224701.5899999999</v>
      </c>
      <c r="G8" s="187">
        <f>'FN_priloga 1'!$G$10</f>
        <v>1205201.5899999999</v>
      </c>
      <c r="H8" s="182">
        <f>'FN_priloga 1'!$G$11</f>
        <v>1205201.5899999999</v>
      </c>
      <c r="I8" s="193">
        <f>'FN_priloga 1'!$G$12</f>
        <v>872387.59</v>
      </c>
      <c r="J8" s="193">
        <f>'FN_priloga 1'!$G$13</f>
        <v>111344</v>
      </c>
      <c r="K8" s="193">
        <f>'FN_priloga 1'!$G$14</f>
        <v>0</v>
      </c>
      <c r="L8" s="193">
        <f>'FN_priloga 1'!$G$15</f>
        <v>221470</v>
      </c>
      <c r="M8" s="198">
        <f>'FN_priloga 1'!$G$16</f>
        <v>0</v>
      </c>
      <c r="N8" s="198">
        <f>'FN_priloga 1'!$G$17</f>
        <v>600</v>
      </c>
      <c r="O8" s="198">
        <f>'FN_priloga 1'!$G$18</f>
        <v>18900</v>
      </c>
      <c r="P8" s="198">
        <f>'FN_priloga 1'!$G$19</f>
        <v>0</v>
      </c>
      <c r="Q8" s="185">
        <f>'FN_priloga 1'!$G$20</f>
        <v>0</v>
      </c>
      <c r="R8" s="180">
        <f>'FN_priloga 1'!$G$21</f>
        <v>1463786.16</v>
      </c>
      <c r="S8" s="186">
        <f>'FN_priloga 1'!$G$22</f>
        <v>59170.389999999992</v>
      </c>
      <c r="T8" s="193">
        <f>'FN_priloga 1'!$G$23</f>
        <v>10166.58</v>
      </c>
      <c r="U8" s="193">
        <f>'FN_priloga 1'!$G$24</f>
        <v>424.11</v>
      </c>
      <c r="V8" s="193">
        <f>'FN_priloga 1'!$G$25</f>
        <v>755.76</v>
      </c>
      <c r="W8" s="193">
        <f>'FN_priloga 1'!$G$26</f>
        <v>0</v>
      </c>
      <c r="X8" s="193">
        <f>'FN_priloga 1'!$G$27</f>
        <v>37245.31</v>
      </c>
      <c r="Y8" s="193">
        <f>'FN_priloga 1'!$G$28</f>
        <v>10578.63</v>
      </c>
      <c r="Z8" s="186">
        <f>'FN_priloga 1'!$G$29</f>
        <v>177441.97</v>
      </c>
      <c r="AA8" s="193">
        <f>'FN_priloga 1'!$G$30</f>
        <v>10349.49</v>
      </c>
      <c r="AB8" s="193">
        <f>'FN_priloga 1'!$G$31</f>
        <v>66.33</v>
      </c>
      <c r="AC8" s="193">
        <f>'FN_priloga 1'!$G$32</f>
        <v>7766.64</v>
      </c>
      <c r="AD8" s="193">
        <f>'FN_priloga 1'!$G$33</f>
        <v>3393.8900000000003</v>
      </c>
      <c r="AE8" s="193">
        <f>'FN_priloga 1'!$G$34</f>
        <v>2782.85</v>
      </c>
      <c r="AF8" s="193">
        <f>'FN_priloga 1'!$G$35</f>
        <v>6383.77</v>
      </c>
      <c r="AG8" s="193">
        <f>'FN_priloga 1'!$G$36</f>
        <v>146699</v>
      </c>
      <c r="AH8" s="186">
        <f>'FN_priloga 1'!$G$37</f>
        <v>1220849.02</v>
      </c>
      <c r="AI8" s="187">
        <f>'FN_priloga 1'!$G$38</f>
        <v>1039434.27</v>
      </c>
      <c r="AJ8" s="193">
        <f>'FN_priloga 1'!$G$39</f>
        <v>808650.72</v>
      </c>
      <c r="AK8" s="193">
        <f>'FN_priloga 1'!$G$40</f>
        <v>130192.72</v>
      </c>
      <c r="AL8" s="193">
        <f>'FN_priloga 1'!$G$41</f>
        <v>12703.52</v>
      </c>
      <c r="AM8" s="193">
        <f>'FN_priloga 1'!$G$42</f>
        <v>0</v>
      </c>
      <c r="AN8" s="193">
        <f>'FN_priloga 1'!$G$43</f>
        <v>29168</v>
      </c>
      <c r="AO8" s="200">
        <f>'FN_priloga 1'!$G$44</f>
        <v>58719.31</v>
      </c>
      <c r="AP8" s="187">
        <f>'FN_priloga 1'!$G$45</f>
        <v>137931.01999999999</v>
      </c>
      <c r="AQ8" s="193">
        <f>'FN_priloga 1'!$G$46</f>
        <v>101430</v>
      </c>
      <c r="AR8" s="193">
        <f>'FN_priloga 1'!$G$47</f>
        <v>16330.240000000002</v>
      </c>
      <c r="AS8" s="193">
        <f>'FN_priloga 1'!$G$48</f>
        <v>2597.29</v>
      </c>
      <c r="AT8" s="193">
        <f>'FN_priloga 1'!$G$49</f>
        <v>0</v>
      </c>
      <c r="AU8" s="193">
        <f>'FN_priloga 1'!$G$50</f>
        <v>7605.09</v>
      </c>
      <c r="AV8" s="193">
        <f>'FN_priloga 1'!$G$51</f>
        <v>9968.4000000000015</v>
      </c>
      <c r="AW8" s="187">
        <f>'FN_priloga 1'!$G$52</f>
        <v>43483.729999999996</v>
      </c>
      <c r="AX8" s="193">
        <f>'FN_priloga 1'!$G$53</f>
        <v>35084.5</v>
      </c>
      <c r="AY8" s="193">
        <f>'FN_priloga 1'!$G$54</f>
        <v>5648.6</v>
      </c>
      <c r="AZ8" s="193">
        <f>'FN_priloga 1'!$G$55</f>
        <v>458</v>
      </c>
      <c r="BA8" s="193">
        <f>'FN_priloga 1'!$G$56</f>
        <v>0</v>
      </c>
      <c r="BB8" s="193">
        <f>'FN_priloga 1'!$G$57</f>
        <v>886.63</v>
      </c>
      <c r="BC8" s="193">
        <f>'FN_priloga 1'!$G$58</f>
        <v>1406</v>
      </c>
      <c r="BD8" s="198">
        <f>'FN_priloga 1'!$G$59</f>
        <v>836.78</v>
      </c>
      <c r="BE8" s="198">
        <f>'FN_priloga 1'!$G$60</f>
        <v>0</v>
      </c>
      <c r="BF8" s="198">
        <f>'FN_priloga 1'!$G$61</f>
        <v>0</v>
      </c>
      <c r="BG8" s="198">
        <f>'FN_priloga 1'!$G$62</f>
        <v>1280</v>
      </c>
      <c r="BH8" s="198">
        <f>'FN_priloga 1'!$G$63</f>
        <v>2</v>
      </c>
      <c r="BI8" s="198">
        <f>'FN_priloga 1'!$G$64</f>
        <v>200</v>
      </c>
      <c r="BJ8" s="198">
        <f>'FN_priloga 1'!$G$65</f>
        <v>4006</v>
      </c>
      <c r="BK8" s="187">
        <f>'FN_priloga 1'!$G$66</f>
        <v>-239085</v>
      </c>
      <c r="BL8" s="189">
        <f>'FN_priloga 1'!$G$67</f>
        <v>0</v>
      </c>
      <c r="BM8" s="195" t="e">
        <f>'FN_priloga 1'!#REF!</f>
        <v>#REF!</v>
      </c>
      <c r="BN8" s="195" t="e">
        <f>'FN_priloga 1'!#REF!</f>
        <v>#REF!</v>
      </c>
      <c r="BO8" s="196" t="e">
        <f>'FN_priloga 1'!#REF!</f>
        <v>#REF!</v>
      </c>
      <c r="BP8" s="197">
        <f>'FN_priloga 1'!$G$68</f>
        <v>0</v>
      </c>
    </row>
    <row r="9" spans="1:70" ht="16.5" x14ac:dyDescent="0.25">
      <c r="A9">
        <f>'FN_priloga 1'!$D$2</f>
        <v>78</v>
      </c>
      <c r="B9">
        <f>'FN_priloga 1'!$B$2</f>
        <v>20192533</v>
      </c>
      <c r="C9" t="str">
        <f>'FN_priloga 1'!$B$1</f>
        <v>EKONOMSKA ŠOLA MURSKA SOBOTA, NORŠINSKA ULICA 13, 9000 MURSKA SOBOTA</v>
      </c>
      <c r="D9" t="s">
        <v>581</v>
      </c>
      <c r="E9" s="171" t="s">
        <v>456</v>
      </c>
      <c r="F9" s="180">
        <f>'FN_priloga 1'!$H$9</f>
        <v>281454.15999999997</v>
      </c>
      <c r="G9" s="187">
        <f>'FN_priloga 1'!$H$10</f>
        <v>281454.15999999997</v>
      </c>
      <c r="H9" s="182">
        <f>'FN_priloga 1'!$H$11</f>
        <v>281454.15999999997</v>
      </c>
      <c r="I9" s="183">
        <f>'FN_priloga 1'!$H$12</f>
        <v>281454.15999999997</v>
      </c>
      <c r="J9" s="193">
        <f>'FN_priloga 1'!$H$13</f>
        <v>0</v>
      </c>
      <c r="K9" s="193">
        <f>'FN_priloga 1'!$H$14</f>
        <v>0</v>
      </c>
      <c r="L9" s="193">
        <f>'FN_priloga 1'!$H$15</f>
        <v>0</v>
      </c>
      <c r="M9" s="198">
        <f>'FN_priloga 1'!$H$16</f>
        <v>0</v>
      </c>
      <c r="N9" s="198">
        <f>'FN_priloga 1'!$H$17</f>
        <v>0</v>
      </c>
      <c r="O9" s="198">
        <f>'FN_priloga 1'!$H$18</f>
        <v>0</v>
      </c>
      <c r="P9" s="198">
        <f>'FN_priloga 1'!$H$19</f>
        <v>0</v>
      </c>
      <c r="Q9" s="185">
        <f>'FN_priloga 1'!$H$20</f>
        <v>0</v>
      </c>
      <c r="R9" s="180">
        <f>'FN_priloga 1'!$H$21</f>
        <v>533872.94999999995</v>
      </c>
      <c r="S9" s="186">
        <f>'FN_priloga 1'!$H$22</f>
        <v>13587.48</v>
      </c>
      <c r="T9" s="183">
        <f>'FN_priloga 1'!$H$23</f>
        <v>2047.19</v>
      </c>
      <c r="U9" s="183">
        <f>'FN_priloga 1'!$H$24</f>
        <v>167.84</v>
      </c>
      <c r="V9" s="183">
        <f>'FN_priloga 1'!$H$25</f>
        <v>0</v>
      </c>
      <c r="W9" s="183">
        <f>'FN_priloga 1'!$H$26</f>
        <v>0</v>
      </c>
      <c r="X9" s="183">
        <f>'FN_priloga 1'!$H$27</f>
        <v>10179.65</v>
      </c>
      <c r="Y9" s="183">
        <f>'FN_priloga 1'!$H$28</f>
        <v>1192.8</v>
      </c>
      <c r="Z9" s="186">
        <f>'FN_priloga 1'!$H$29</f>
        <v>77544.260000000009</v>
      </c>
      <c r="AA9" s="183">
        <f>'FN_priloga 1'!$H$30</f>
        <v>10976.61</v>
      </c>
      <c r="AB9" s="183">
        <f>'FN_priloga 1'!$H$31</f>
        <v>104.52</v>
      </c>
      <c r="AC9" s="183">
        <f>'FN_priloga 1'!$H$32</f>
        <v>1088.42</v>
      </c>
      <c r="AD9" s="183">
        <f>'FN_priloga 1'!$H$33</f>
        <v>7798.8</v>
      </c>
      <c r="AE9" s="183">
        <f>'FN_priloga 1'!$H$34</f>
        <v>3253.95</v>
      </c>
      <c r="AF9" s="183">
        <f>'FN_priloga 1'!$H$35</f>
        <v>3346.35</v>
      </c>
      <c r="AG9" s="183">
        <f>'FN_priloga 1'!$H$36</f>
        <v>50975.61</v>
      </c>
      <c r="AH9" s="186">
        <f>'FN_priloga 1'!$H$37</f>
        <v>442741.20999999996</v>
      </c>
      <c r="AI9" s="187">
        <f>'FN_priloga 1'!$H$38</f>
        <v>356517.7</v>
      </c>
      <c r="AJ9" s="194">
        <f>'FN_priloga 1'!$H$39</f>
        <v>286762.42</v>
      </c>
      <c r="AK9" s="194">
        <f>'FN_priloga 1'!$H$40</f>
        <v>46168.75</v>
      </c>
      <c r="AL9" s="194">
        <f>'FN_priloga 1'!$H$41</f>
        <v>3850.44</v>
      </c>
      <c r="AM9" s="194">
        <f>'FN_priloga 1'!$H$42</f>
        <v>0</v>
      </c>
      <c r="AN9" s="194">
        <f>'FN_priloga 1'!$H$43</f>
        <v>8071.26</v>
      </c>
      <c r="AO9" s="194">
        <f>'FN_priloga 1'!$H$44</f>
        <v>11664.83</v>
      </c>
      <c r="AP9" s="187">
        <f>'FN_priloga 1'!$H$45</f>
        <v>82582.379999999976</v>
      </c>
      <c r="AQ9" s="194">
        <f>'FN_priloga 1'!$H$46</f>
        <v>61954.99</v>
      </c>
      <c r="AR9" s="194">
        <f>'FN_priloga 1'!$H$47</f>
        <v>9974.75</v>
      </c>
      <c r="AS9" s="194">
        <f>'FN_priloga 1'!$H$48</f>
        <v>1539.12</v>
      </c>
      <c r="AT9" s="194">
        <f>'FN_priloga 1'!$H$49</f>
        <v>0</v>
      </c>
      <c r="AU9" s="194">
        <f>'FN_priloga 1'!$H$50</f>
        <v>3723.84</v>
      </c>
      <c r="AV9" s="194">
        <f>'FN_priloga 1'!$H$51</f>
        <v>5389.68</v>
      </c>
      <c r="AW9" s="187">
        <f>'FN_priloga 1'!$H$52</f>
        <v>3641.1299999999997</v>
      </c>
      <c r="AX9" s="194">
        <f>'FN_priloga 1'!$H$53</f>
        <v>3136.2</v>
      </c>
      <c r="AY9" s="194">
        <f>'FN_priloga 1'!$H$54</f>
        <v>504.93</v>
      </c>
      <c r="AZ9" s="194">
        <f>'FN_priloga 1'!$H$55</f>
        <v>0</v>
      </c>
      <c r="BA9" s="194">
        <f>'FN_priloga 1'!$H$56</f>
        <v>0</v>
      </c>
      <c r="BB9" s="194">
        <f>'FN_priloga 1'!$H$57</f>
        <v>0</v>
      </c>
      <c r="BC9" s="194">
        <f>'FN_priloga 1'!$H$58</f>
        <v>0</v>
      </c>
      <c r="BD9" s="194">
        <f>'FN_priloga 1'!$H$59</f>
        <v>0</v>
      </c>
      <c r="BE9" s="194">
        <f>'FN_priloga 1'!$H$60</f>
        <v>0</v>
      </c>
      <c r="BF9" s="194">
        <f>'FN_priloga 1'!$H$61</f>
        <v>0</v>
      </c>
      <c r="BG9" s="194">
        <f>'FN_priloga 1'!$H$62</f>
        <v>0</v>
      </c>
      <c r="BH9" s="194">
        <f>'FN_priloga 1'!$H$63</f>
        <v>0</v>
      </c>
      <c r="BI9" s="194">
        <f>'FN_priloga 1'!$H$64</f>
        <v>0</v>
      </c>
      <c r="BJ9" s="194">
        <f>'FN_priloga 1'!$H$65</f>
        <v>0</v>
      </c>
      <c r="BK9" s="187">
        <f>'FN_priloga 1'!$H$66</f>
        <v>-252419</v>
      </c>
      <c r="BL9" s="189">
        <f>'FN_priloga 1'!$H$67</f>
        <v>0</v>
      </c>
      <c r="BM9" s="195" t="e">
        <f>'FN_priloga 1'!#REF!</f>
        <v>#REF!</v>
      </c>
      <c r="BN9" s="195" t="e">
        <f>'FN_priloga 1'!#REF!</f>
        <v>#REF!</v>
      </c>
      <c r="BO9" s="196" t="e">
        <f>'FN_priloga 1'!#REF!</f>
        <v>#REF!</v>
      </c>
      <c r="BP9" s="197">
        <f>'FN_priloga 1'!$H$68</f>
        <v>0</v>
      </c>
    </row>
    <row r="10" spans="1:70" ht="16.5" x14ac:dyDescent="0.25">
      <c r="A10">
        <f>'FN_priloga 1'!$D$2</f>
        <v>78</v>
      </c>
      <c r="B10">
        <f>'FN_priloga 1'!$B$2</f>
        <v>20192533</v>
      </c>
      <c r="C10" t="str">
        <f>'FN_priloga 1'!$B$1</f>
        <v>EKONOMSKA ŠOLA MURSKA SOBOTA, NORŠINSKA ULICA 13, 9000 MURSKA SOBOTA</v>
      </c>
      <c r="D10" t="s">
        <v>581</v>
      </c>
      <c r="E10" s="171" t="s">
        <v>143</v>
      </c>
      <c r="F10" s="180">
        <f>'FN_priloga 1'!$I$9</f>
        <v>136031.71000000002</v>
      </c>
      <c r="G10" s="187">
        <f>'FN_priloga 1'!$I$10</f>
        <v>136031.71000000002</v>
      </c>
      <c r="H10" s="182">
        <f>'FN_priloga 1'!$I$11</f>
        <v>136031.71000000002</v>
      </c>
      <c r="I10" s="193">
        <f>'FN_priloga 1'!$I$12</f>
        <v>0</v>
      </c>
      <c r="J10" s="183">
        <f>'FN_priloga 1'!$I$13</f>
        <v>66126.710000000006</v>
      </c>
      <c r="K10" s="183">
        <f>'FN_priloga 1'!$I$14</f>
        <v>0</v>
      </c>
      <c r="L10" s="183">
        <f>'FN_priloga 1'!$I$15</f>
        <v>69905</v>
      </c>
      <c r="M10" s="184">
        <f>'FN_priloga 1'!$I$16</f>
        <v>0</v>
      </c>
      <c r="N10" s="184">
        <f>'FN_priloga 1'!$I$17</f>
        <v>0</v>
      </c>
      <c r="O10" s="184">
        <f>'FN_priloga 1'!$I$18</f>
        <v>0</v>
      </c>
      <c r="P10" s="184">
        <f>'FN_priloga 1'!$I$19</f>
        <v>0</v>
      </c>
      <c r="Q10" s="185">
        <f>'FN_priloga 1'!$I$20</f>
        <v>0</v>
      </c>
      <c r="R10" s="180">
        <f>'FN_priloga 1'!$I$21</f>
        <v>136031.88999999998</v>
      </c>
      <c r="S10" s="186">
        <f>'FN_priloga 1'!$I$22</f>
        <v>1583.02</v>
      </c>
      <c r="T10" s="183">
        <f>'FN_priloga 1'!$I$23</f>
        <v>170.1</v>
      </c>
      <c r="U10" s="183">
        <f>'FN_priloga 1'!$I$24</f>
        <v>0</v>
      </c>
      <c r="V10" s="183">
        <f>'FN_priloga 1'!$I$25</f>
        <v>0</v>
      </c>
      <c r="W10" s="183">
        <f>'FN_priloga 1'!$I$26</f>
        <v>0</v>
      </c>
      <c r="X10" s="183">
        <f>'FN_priloga 1'!$I$27</f>
        <v>1208.9000000000001</v>
      </c>
      <c r="Y10" s="183">
        <f>'FN_priloga 1'!$I$28</f>
        <v>204.02</v>
      </c>
      <c r="Z10" s="186">
        <f>'FN_priloga 1'!$I$29</f>
        <v>62506.539999999994</v>
      </c>
      <c r="AA10" s="183">
        <f>'FN_priloga 1'!$I$30</f>
        <v>0</v>
      </c>
      <c r="AB10" s="183">
        <f>'FN_priloga 1'!$I$31</f>
        <v>0</v>
      </c>
      <c r="AC10" s="183">
        <f>'FN_priloga 1'!$I$32</f>
        <v>341.25</v>
      </c>
      <c r="AD10" s="183">
        <f>'FN_priloga 1'!$I$33</f>
        <v>944.7</v>
      </c>
      <c r="AE10" s="183">
        <f>'FN_priloga 1'!$I$34</f>
        <v>250.25</v>
      </c>
      <c r="AF10" s="183">
        <f>'FN_priloga 1'!$I$35</f>
        <v>13.07</v>
      </c>
      <c r="AG10" s="183">
        <f>'FN_priloga 1'!$I$36</f>
        <v>60957.27</v>
      </c>
      <c r="AH10" s="186">
        <f>'FN_priloga 1'!$I$37</f>
        <v>71942.33</v>
      </c>
      <c r="AI10" s="187">
        <f>'FN_priloga 1'!$I$38</f>
        <v>17265.3</v>
      </c>
      <c r="AJ10" s="194">
        <f>'FN_priloga 1'!$I$39</f>
        <v>2300</v>
      </c>
      <c r="AK10" s="194">
        <f>'FN_priloga 1'!$I$40</f>
        <v>370.3</v>
      </c>
      <c r="AL10" s="194">
        <f>'FN_priloga 1'!$I$41</f>
        <v>0</v>
      </c>
      <c r="AM10" s="194">
        <f>'FN_priloga 1'!$I$42</f>
        <v>14595</v>
      </c>
      <c r="AN10" s="194">
        <f>'FN_priloga 1'!$I$43</f>
        <v>0</v>
      </c>
      <c r="AO10" s="194">
        <f>'FN_priloga 1'!$I$44</f>
        <v>0</v>
      </c>
      <c r="AP10" s="187">
        <f>'FN_priloga 1'!$I$45</f>
        <v>3145.43</v>
      </c>
      <c r="AQ10" s="194">
        <f>'FN_priloga 1'!$I$46</f>
        <v>2709.24</v>
      </c>
      <c r="AR10" s="194">
        <f>'FN_priloga 1'!$I$47</f>
        <v>436.19</v>
      </c>
      <c r="AS10" s="194">
        <f>'FN_priloga 1'!$I$48</f>
        <v>0</v>
      </c>
      <c r="AT10" s="194">
        <f>'FN_priloga 1'!$I$49</f>
        <v>0</v>
      </c>
      <c r="AU10" s="194">
        <f>'FN_priloga 1'!$I$50</f>
        <v>0</v>
      </c>
      <c r="AV10" s="194">
        <f>'FN_priloga 1'!$I$51</f>
        <v>0</v>
      </c>
      <c r="AW10" s="187">
        <f>'FN_priloga 1'!$I$52</f>
        <v>51531.6</v>
      </c>
      <c r="AX10" s="194">
        <f>'FN_priloga 1'!$I$53</f>
        <v>41555.699999999997</v>
      </c>
      <c r="AY10" s="194">
        <f>'FN_priloga 1'!$I$54</f>
        <v>6690.47</v>
      </c>
      <c r="AZ10" s="194">
        <f>'FN_priloga 1'!$I$55</f>
        <v>433.8</v>
      </c>
      <c r="BA10" s="194">
        <f>'FN_priloga 1'!$I$56</f>
        <v>0</v>
      </c>
      <c r="BB10" s="194">
        <f>'FN_priloga 1'!$I$57</f>
        <v>886.63</v>
      </c>
      <c r="BC10" s="194">
        <f>'FN_priloga 1'!$I$58</f>
        <v>1965</v>
      </c>
      <c r="BD10" s="194">
        <f>'FN_priloga 1'!$I$59</f>
        <v>0</v>
      </c>
      <c r="BE10" s="194">
        <f>'FN_priloga 1'!$I$60</f>
        <v>0</v>
      </c>
      <c r="BF10" s="194">
        <f>'FN_priloga 1'!$I$61</f>
        <v>0</v>
      </c>
      <c r="BG10" s="194">
        <f>'FN_priloga 1'!$I$62</f>
        <v>0</v>
      </c>
      <c r="BH10" s="194">
        <f>'FN_priloga 1'!$I$63</f>
        <v>0</v>
      </c>
      <c r="BI10" s="194">
        <f>'FN_priloga 1'!$I$64</f>
        <v>0</v>
      </c>
      <c r="BJ10" s="194">
        <f>'FN_priloga 1'!$I$65</f>
        <v>0</v>
      </c>
      <c r="BK10" s="187">
        <f>'FN_priloga 1'!$I$66</f>
        <v>-0.179999999963911</v>
      </c>
      <c r="BL10" s="189">
        <f>'FN_priloga 1'!$I$67</f>
        <v>0</v>
      </c>
      <c r="BM10" s="195" t="e">
        <f>'FN_priloga 1'!#REF!</f>
        <v>#REF!</v>
      </c>
      <c r="BN10" s="195" t="e">
        <f>'FN_priloga 1'!#REF!</f>
        <v>#REF!</v>
      </c>
      <c r="BO10" s="196" t="e">
        <f>'FN_priloga 1'!#REF!</f>
        <v>#REF!</v>
      </c>
      <c r="BP10" s="197">
        <f>'FN_priloga 1'!$I$68</f>
        <v>0</v>
      </c>
    </row>
    <row r="11" spans="1:70" ht="16.5" x14ac:dyDescent="0.25">
      <c r="A11">
        <f>'FN_priloga 1'!$D$2</f>
        <v>78</v>
      </c>
      <c r="B11">
        <f>'FN_priloga 1'!$B$2</f>
        <v>20192533</v>
      </c>
      <c r="C11" t="str">
        <f>'FN_priloga 1'!$B$1</f>
        <v>EKONOMSKA ŠOLA MURSKA SOBOTA, NORŠINSKA ULICA 13, 9000 MURSKA SOBOTA</v>
      </c>
      <c r="D11" t="s">
        <v>581</v>
      </c>
      <c r="E11" s="171" t="s">
        <v>457</v>
      </c>
      <c r="F11" s="180">
        <f>'FN_priloga 1'!$J$9</f>
        <v>417485.87</v>
      </c>
      <c r="G11" s="187">
        <f>'FN_priloga 1'!$J$10</f>
        <v>417485.87</v>
      </c>
      <c r="H11" s="182">
        <f>'FN_priloga 1'!$J$11</f>
        <v>417485.87</v>
      </c>
      <c r="I11" s="193">
        <f>'FN_priloga 1'!$J$12</f>
        <v>281454.15999999997</v>
      </c>
      <c r="J11" s="193">
        <f>'FN_priloga 1'!$J$13</f>
        <v>66126.710000000006</v>
      </c>
      <c r="K11" s="193">
        <f>'FN_priloga 1'!$J$14</f>
        <v>0</v>
      </c>
      <c r="L11" s="193">
        <f>'FN_priloga 1'!$J$15</f>
        <v>69905</v>
      </c>
      <c r="M11" s="198">
        <f>'FN_priloga 1'!$J$16</f>
        <v>0</v>
      </c>
      <c r="N11" s="198">
        <f>'FN_priloga 1'!$J$17</f>
        <v>0</v>
      </c>
      <c r="O11" s="198">
        <f>'FN_priloga 1'!$J$18</f>
        <v>0</v>
      </c>
      <c r="P11" s="198">
        <f>'FN_priloga 1'!$J$19</f>
        <v>0</v>
      </c>
      <c r="Q11" s="185">
        <f>'FN_priloga 1'!$J$20</f>
        <v>0</v>
      </c>
      <c r="R11" s="180">
        <f>'FN_priloga 1'!$J$21</f>
        <v>669904.84</v>
      </c>
      <c r="S11" s="186">
        <f>'FN_priloga 1'!$J$22</f>
        <v>15170.5</v>
      </c>
      <c r="T11" s="193">
        <f>'FN_priloga 1'!$J$23</f>
        <v>2217.29</v>
      </c>
      <c r="U11" s="193">
        <f>'FN_priloga 1'!$J$24</f>
        <v>167.84</v>
      </c>
      <c r="V11" s="193">
        <f>'FN_priloga 1'!$J$25</f>
        <v>0</v>
      </c>
      <c r="W11" s="193">
        <f>'FN_priloga 1'!$J$26</f>
        <v>0</v>
      </c>
      <c r="X11" s="193">
        <f>'FN_priloga 1'!$J$27</f>
        <v>11388.55</v>
      </c>
      <c r="Y11" s="193">
        <f>'FN_priloga 1'!$J$28</f>
        <v>1396.82</v>
      </c>
      <c r="Z11" s="186">
        <f>'FN_priloga 1'!$J$29</f>
        <v>140050.80000000002</v>
      </c>
      <c r="AA11" s="193">
        <f>'FN_priloga 1'!$J$30</f>
        <v>10976.61</v>
      </c>
      <c r="AB11" s="193">
        <f>'FN_priloga 1'!$J$31</f>
        <v>104.52</v>
      </c>
      <c r="AC11" s="193">
        <f>'FN_priloga 1'!$J$32</f>
        <v>1429.67</v>
      </c>
      <c r="AD11" s="193">
        <f>'FN_priloga 1'!$J$33</f>
        <v>8743.5</v>
      </c>
      <c r="AE11" s="193">
        <f>'FN_priloga 1'!$J$34</f>
        <v>3504.2</v>
      </c>
      <c r="AF11" s="193">
        <f>'FN_priloga 1'!$J$35</f>
        <v>3359.42</v>
      </c>
      <c r="AG11" s="193">
        <f>'FN_priloga 1'!$J$36</f>
        <v>111932.88</v>
      </c>
      <c r="AH11" s="186">
        <f>'FN_priloga 1'!$J$37</f>
        <v>514683.54</v>
      </c>
      <c r="AI11" s="187">
        <f>'FN_priloga 1'!$J$38</f>
        <v>373783</v>
      </c>
      <c r="AJ11" s="193">
        <f>'FN_priloga 1'!$J$39</f>
        <v>289062.42</v>
      </c>
      <c r="AK11" s="193">
        <f>'FN_priloga 1'!$J$40</f>
        <v>46539.05</v>
      </c>
      <c r="AL11" s="193">
        <f>'FN_priloga 1'!$J$41</f>
        <v>3850.44</v>
      </c>
      <c r="AM11" s="193">
        <f>'FN_priloga 1'!$J$42</f>
        <v>14595</v>
      </c>
      <c r="AN11" s="193">
        <f>'FN_priloga 1'!$J$43</f>
        <v>8071.26</v>
      </c>
      <c r="AO11" s="200">
        <f>'FN_priloga 1'!$J$44</f>
        <v>11664.83</v>
      </c>
      <c r="AP11" s="187">
        <f>'FN_priloga 1'!$J$45</f>
        <v>85727.81</v>
      </c>
      <c r="AQ11" s="193">
        <f>'FN_priloga 1'!$J$46</f>
        <v>64664.229999999996</v>
      </c>
      <c r="AR11" s="193">
        <f>'FN_priloga 1'!$J$47</f>
        <v>10410.94</v>
      </c>
      <c r="AS11" s="193">
        <f>'FN_priloga 1'!$J$48</f>
        <v>1539.12</v>
      </c>
      <c r="AT11" s="193">
        <f>'FN_priloga 1'!$J$49</f>
        <v>0</v>
      </c>
      <c r="AU11" s="193">
        <f>'FN_priloga 1'!$J$50</f>
        <v>3723.84</v>
      </c>
      <c r="AV11" s="193">
        <f>'FN_priloga 1'!$J$51</f>
        <v>5389.68</v>
      </c>
      <c r="AW11" s="187">
        <f>'FN_priloga 1'!$J$52</f>
        <v>55172.729999999996</v>
      </c>
      <c r="AX11" s="193">
        <f>'FN_priloga 1'!$J$53</f>
        <v>44691.899999999994</v>
      </c>
      <c r="AY11" s="193">
        <f>'FN_priloga 1'!$J$54</f>
        <v>7195.4000000000005</v>
      </c>
      <c r="AZ11" s="193">
        <f>'FN_priloga 1'!$J$55</f>
        <v>433.8</v>
      </c>
      <c r="BA11" s="193">
        <f>'FN_priloga 1'!$J$56</f>
        <v>0</v>
      </c>
      <c r="BB11" s="193">
        <f>'FN_priloga 1'!$J$57</f>
        <v>886.63</v>
      </c>
      <c r="BC11" s="193">
        <f>'FN_priloga 1'!$J$58</f>
        <v>1965</v>
      </c>
      <c r="BD11" s="198">
        <f>'FN_priloga 1'!$J$59</f>
        <v>0</v>
      </c>
      <c r="BE11" s="198">
        <f>'FN_priloga 1'!$J$60</f>
        <v>0</v>
      </c>
      <c r="BF11" s="198">
        <f>'FN_priloga 1'!$J$61</f>
        <v>0</v>
      </c>
      <c r="BG11" s="198">
        <f>'FN_priloga 1'!$J$62</f>
        <v>0</v>
      </c>
      <c r="BH11" s="198">
        <f>'FN_priloga 1'!$J$63</f>
        <v>0</v>
      </c>
      <c r="BI11" s="198">
        <f>'FN_priloga 1'!$J$64</f>
        <v>0</v>
      </c>
      <c r="BJ11" s="198">
        <f>'FN_priloga 1'!$J$65</f>
        <v>0</v>
      </c>
      <c r="BK11" s="187">
        <f>'FN_priloga 1'!$J$66</f>
        <v>-252419</v>
      </c>
      <c r="BL11" s="189">
        <f>'FN_priloga 1'!$J$67</f>
        <v>0</v>
      </c>
      <c r="BM11" s="195" t="e">
        <f>'FN_priloga 1'!#REF!</f>
        <v>#REF!</v>
      </c>
      <c r="BN11" s="195" t="e">
        <f>'FN_priloga 1'!#REF!</f>
        <v>#REF!</v>
      </c>
      <c r="BO11" s="196" t="e">
        <f>'FN_priloga 1'!#REF!</f>
        <v>#REF!</v>
      </c>
      <c r="BP11" s="197">
        <f>'FN_priloga 1'!$J$68</f>
        <v>0</v>
      </c>
    </row>
    <row r="12" spans="1:70" ht="16.5" x14ac:dyDescent="0.25">
      <c r="A12">
        <f>'FN_priloga 1'!$D$2</f>
        <v>78</v>
      </c>
      <c r="B12">
        <f>'FN_priloga 1'!$B$2</f>
        <v>20192533</v>
      </c>
      <c r="C12" t="str">
        <f>'FN_priloga 1'!$B$1</f>
        <v>EKONOMSKA ŠOLA MURSKA SOBOTA, NORŠINSKA ULICA 13, 9000 MURSKA SOBOTA</v>
      </c>
      <c r="D12" t="s">
        <v>581</v>
      </c>
      <c r="E12" s="171" t="s">
        <v>458</v>
      </c>
      <c r="F12" s="180">
        <f>'FN_priloga 1'!$K$9</f>
        <v>1642187.46</v>
      </c>
      <c r="G12" s="201">
        <f>'FN_priloga 1'!$K$10</f>
        <v>1622687.46</v>
      </c>
      <c r="H12" s="182">
        <f>'FN_priloga 1'!$K$11</f>
        <v>1622687.46</v>
      </c>
      <c r="I12" s="202">
        <f>'FN_priloga 1'!$K$12</f>
        <v>1153841.75</v>
      </c>
      <c r="J12" s="202">
        <f>'FN_priloga 1'!$K$13</f>
        <v>177470.71000000002</v>
      </c>
      <c r="K12" s="202">
        <f>'FN_priloga 1'!$K$14</f>
        <v>0</v>
      </c>
      <c r="L12" s="202">
        <f>'FN_priloga 1'!$K$15</f>
        <v>291375</v>
      </c>
      <c r="M12" s="203">
        <f>'FN_priloga 1'!$K$16</f>
        <v>0</v>
      </c>
      <c r="N12" s="203">
        <f>'FN_priloga 1'!$K$17</f>
        <v>600</v>
      </c>
      <c r="O12" s="203">
        <f>'FN_priloga 1'!$K$18</f>
        <v>18900</v>
      </c>
      <c r="P12" s="203">
        <f>'FN_priloga 1'!$K$19</f>
        <v>0</v>
      </c>
      <c r="Q12" s="204">
        <f>'FN_priloga 1'!$K$20</f>
        <v>0</v>
      </c>
      <c r="R12" s="180">
        <f>'FN_priloga 1'!$K$21</f>
        <v>2133691</v>
      </c>
      <c r="S12" s="180">
        <f>'FN_priloga 1'!$K$22</f>
        <v>74340.889999999985</v>
      </c>
      <c r="T12" s="202">
        <f>'FN_priloga 1'!$K$23</f>
        <v>12383.869999999999</v>
      </c>
      <c r="U12" s="202">
        <f>'FN_priloga 1'!$K$24</f>
        <v>591.95000000000005</v>
      </c>
      <c r="V12" s="202">
        <f>'FN_priloga 1'!$K$25</f>
        <v>755.76</v>
      </c>
      <c r="W12" s="202">
        <f>'FN_priloga 1'!$K$26</f>
        <v>0</v>
      </c>
      <c r="X12" s="202">
        <f>'FN_priloga 1'!$K$27</f>
        <v>48633.86</v>
      </c>
      <c r="Y12" s="202">
        <f>'FN_priloga 1'!$K$28</f>
        <v>11975.449999999999</v>
      </c>
      <c r="Z12" s="180">
        <f>'FN_priloga 1'!$K$29</f>
        <v>317492.77</v>
      </c>
      <c r="AA12" s="202">
        <f>'FN_priloga 1'!$K$30</f>
        <v>21326.1</v>
      </c>
      <c r="AB12" s="202">
        <f>'FN_priloga 1'!$K$31</f>
        <v>170.85</v>
      </c>
      <c r="AC12" s="202">
        <f>'FN_priloga 1'!$K$32</f>
        <v>9196.3100000000013</v>
      </c>
      <c r="AD12" s="202">
        <f>'FN_priloga 1'!$K$33</f>
        <v>12137.39</v>
      </c>
      <c r="AE12" s="202">
        <f>'FN_priloga 1'!$K$34</f>
        <v>6287.0499999999993</v>
      </c>
      <c r="AF12" s="202">
        <f>'FN_priloga 1'!$K$35</f>
        <v>9743.19</v>
      </c>
      <c r="AG12" s="202">
        <f>'FN_priloga 1'!$K$36</f>
        <v>258631.88</v>
      </c>
      <c r="AH12" s="180">
        <f>'FN_priloga 1'!$K$37</f>
        <v>1735532.56</v>
      </c>
      <c r="AI12" s="201">
        <f>'FN_priloga 1'!$K$38</f>
        <v>1413217.27</v>
      </c>
      <c r="AJ12" s="202">
        <f>'FN_priloga 1'!$K$39</f>
        <v>1097713.1399999999</v>
      </c>
      <c r="AK12" s="202">
        <f>'FN_priloga 1'!$K$40</f>
        <v>176731.77000000002</v>
      </c>
      <c r="AL12" s="202">
        <f>'FN_priloga 1'!$K$41</f>
        <v>16553.96</v>
      </c>
      <c r="AM12" s="202">
        <f>'FN_priloga 1'!$K$42</f>
        <v>14595</v>
      </c>
      <c r="AN12" s="202">
        <f>'FN_priloga 1'!$K$43</f>
        <v>37239.26</v>
      </c>
      <c r="AO12" s="200">
        <f>'FN_priloga 1'!$K$44</f>
        <v>70384.14</v>
      </c>
      <c r="AP12" s="201">
        <f>'FN_priloga 1'!$K$45</f>
        <v>223658.83</v>
      </c>
      <c r="AQ12" s="202">
        <f>'FN_priloga 1'!$K$46</f>
        <v>166094.22999999998</v>
      </c>
      <c r="AR12" s="202">
        <f>'FN_priloga 1'!$K$47</f>
        <v>26741.18</v>
      </c>
      <c r="AS12" s="202">
        <f>'FN_priloga 1'!$K$48</f>
        <v>4136.41</v>
      </c>
      <c r="AT12" s="202">
        <f>'FN_priloga 1'!$K$49</f>
        <v>0</v>
      </c>
      <c r="AU12" s="202">
        <f>'FN_priloga 1'!$K$50</f>
        <v>11328.93</v>
      </c>
      <c r="AV12" s="202">
        <f>'FN_priloga 1'!$K$51</f>
        <v>15358.080000000002</v>
      </c>
      <c r="AW12" s="201">
        <f>'FN_priloga 1'!$K$52</f>
        <v>98656.459999999992</v>
      </c>
      <c r="AX12" s="202">
        <f>'FN_priloga 1'!$K$53</f>
        <v>79776.399999999994</v>
      </c>
      <c r="AY12" s="202">
        <f>'FN_priloga 1'!$K$54</f>
        <v>12844</v>
      </c>
      <c r="AZ12" s="202">
        <f>'FN_priloga 1'!$K$55</f>
        <v>891.8</v>
      </c>
      <c r="BA12" s="202">
        <f>'FN_priloga 1'!$K$56</f>
        <v>0</v>
      </c>
      <c r="BB12" s="202">
        <f>'FN_priloga 1'!$K$57</f>
        <v>1773.26</v>
      </c>
      <c r="BC12" s="202">
        <f>'FN_priloga 1'!$K$58</f>
        <v>3371</v>
      </c>
      <c r="BD12" s="203">
        <f>'FN_priloga 1'!$K$59</f>
        <v>836.78</v>
      </c>
      <c r="BE12" s="203">
        <f>'FN_priloga 1'!$K$60</f>
        <v>0</v>
      </c>
      <c r="BF12" s="203">
        <f>'FN_priloga 1'!$K$61</f>
        <v>0</v>
      </c>
      <c r="BG12" s="203">
        <f>'FN_priloga 1'!$K$62</f>
        <v>1280</v>
      </c>
      <c r="BH12" s="203">
        <f>'FN_priloga 1'!$K$63</f>
        <v>2</v>
      </c>
      <c r="BI12" s="203">
        <f>'FN_priloga 1'!$K$64</f>
        <v>200</v>
      </c>
      <c r="BJ12" s="203">
        <f>'FN_priloga 1'!$K$65</f>
        <v>4006</v>
      </c>
      <c r="BK12" s="187">
        <f>'FN_priloga 1'!$K$66</f>
        <v>-491504</v>
      </c>
      <c r="BL12" s="205">
        <f>'FN_priloga 1'!$K$67</f>
        <v>0</v>
      </c>
      <c r="BM12" s="206" t="e">
        <f>'FN_priloga 1'!#REF!</f>
        <v>#REF!</v>
      </c>
      <c r="BN12" s="206" t="e">
        <f>'FN_priloga 1'!#REF!</f>
        <v>#REF!</v>
      </c>
      <c r="BO12" s="185" t="e">
        <f>'FN_priloga 1'!#REF!</f>
        <v>#REF!</v>
      </c>
      <c r="BP12" s="207">
        <f>'FN_priloga 1'!$K$68</f>
        <v>0</v>
      </c>
    </row>
    <row r="13" spans="1:70" ht="16.5" x14ac:dyDescent="0.25">
      <c r="A13">
        <f>'FN_priloga 1'!$D$2</f>
        <v>78</v>
      </c>
      <c r="B13">
        <f>'FN_priloga 1'!$B$2</f>
        <v>20192533</v>
      </c>
      <c r="C13" t="str">
        <f>'FN_priloga 1'!$B$1</f>
        <v>EKONOMSKA ŠOLA MURSKA SOBOTA, NORŠINSKA ULICA 13, 9000 MURSKA SOBOTA</v>
      </c>
      <c r="D13" t="s">
        <v>581</v>
      </c>
      <c r="E13" s="171" t="s">
        <v>459</v>
      </c>
      <c r="F13" s="180">
        <f>'FN_priloga 1'!$L$9</f>
        <v>52000</v>
      </c>
      <c r="G13" s="201">
        <f>'FN_priloga 1'!$L$10</f>
        <v>52000</v>
      </c>
      <c r="H13" s="182">
        <f>'FN_priloga 1'!$L$11</f>
        <v>52000</v>
      </c>
      <c r="I13" s="202">
        <f>'FN_priloga 1'!$L$12</f>
        <v>0</v>
      </c>
      <c r="J13" s="202">
        <f>'FN_priloga 1'!$L$13</f>
        <v>0</v>
      </c>
      <c r="K13" s="202">
        <f>'FN_priloga 1'!$L$14</f>
        <v>0</v>
      </c>
      <c r="L13" s="208">
        <f>'FN_priloga 1'!$L$15</f>
        <v>52000</v>
      </c>
      <c r="M13" s="209">
        <f>'FN_priloga 1'!$L$16</f>
        <v>0</v>
      </c>
      <c r="N13" s="209">
        <f>'FN_priloga 1'!$L$17</f>
        <v>0</v>
      </c>
      <c r="O13" s="209">
        <f>'FN_priloga 1'!$L$18</f>
        <v>0</v>
      </c>
      <c r="P13" s="209">
        <f>'FN_priloga 1'!$L$19</f>
        <v>0</v>
      </c>
      <c r="Q13" s="204">
        <f>'FN_priloga 1'!$L$20</f>
        <v>0</v>
      </c>
      <c r="R13" s="180">
        <f>'FN_priloga 1'!$L$21</f>
        <v>49477.350000000006</v>
      </c>
      <c r="S13" s="180">
        <f>'FN_priloga 1'!$L$22</f>
        <v>12547.429999999998</v>
      </c>
      <c r="T13" s="208">
        <f>'FN_priloga 1'!$L$23</f>
        <v>213.06</v>
      </c>
      <c r="U13" s="208">
        <f>'FN_priloga 1'!$L$24</f>
        <v>0</v>
      </c>
      <c r="V13" s="208">
        <f>'FN_priloga 1'!$L$25</f>
        <v>0</v>
      </c>
      <c r="W13" s="208">
        <f>'FN_priloga 1'!$L$26</f>
        <v>0</v>
      </c>
      <c r="X13" s="208">
        <f>'FN_priloga 1'!$L$27</f>
        <v>3097.41</v>
      </c>
      <c r="Y13" s="208">
        <f>'FN_priloga 1'!$L$28</f>
        <v>9236.9599999999991</v>
      </c>
      <c r="Z13" s="180">
        <f>'FN_priloga 1'!$L$29</f>
        <v>13866.28</v>
      </c>
      <c r="AA13" s="208">
        <f>'FN_priloga 1'!$L$30</f>
        <v>11344.44</v>
      </c>
      <c r="AB13" s="208">
        <f>'FN_priloga 1'!$L$31</f>
        <v>187.94</v>
      </c>
      <c r="AC13" s="208">
        <f>'FN_priloga 1'!$L$32</f>
        <v>0</v>
      </c>
      <c r="AD13" s="208">
        <f>'FN_priloga 1'!$L$33</f>
        <v>165</v>
      </c>
      <c r="AE13" s="208">
        <f>'FN_priloga 1'!$L$34</f>
        <v>316</v>
      </c>
      <c r="AF13" s="208">
        <f>'FN_priloga 1'!$L$35</f>
        <v>266</v>
      </c>
      <c r="AG13" s="208">
        <f>'FN_priloga 1'!$L$36</f>
        <v>1586.9</v>
      </c>
      <c r="AH13" s="180">
        <f>'FN_priloga 1'!$L$37</f>
        <v>21970.420000000002</v>
      </c>
      <c r="AI13" s="201">
        <f>'FN_priloga 1'!$L$38</f>
        <v>0</v>
      </c>
      <c r="AJ13" s="208">
        <f>'FN_priloga 1'!$L$39</f>
        <v>0</v>
      </c>
      <c r="AK13" s="208">
        <f>'FN_priloga 1'!$L$40</f>
        <v>0</v>
      </c>
      <c r="AL13" s="208">
        <f>'FN_priloga 1'!$L$41</f>
        <v>0</v>
      </c>
      <c r="AM13" s="208">
        <f>'FN_priloga 1'!$L$42</f>
        <v>0</v>
      </c>
      <c r="AN13" s="208">
        <f>'FN_priloga 1'!$L$43</f>
        <v>0</v>
      </c>
      <c r="AO13" s="194">
        <f>'FN_priloga 1'!$L$44</f>
        <v>0</v>
      </c>
      <c r="AP13" s="201">
        <f>'FN_priloga 1'!$L$45</f>
        <v>21970.420000000002</v>
      </c>
      <c r="AQ13" s="208">
        <f>'FN_priloga 1'!$L$46</f>
        <v>15152.64</v>
      </c>
      <c r="AR13" s="208">
        <f>'FN_priloga 1'!$L$47</f>
        <v>3348.73</v>
      </c>
      <c r="AS13" s="208">
        <f>'FN_priloga 1'!$L$48</f>
        <v>421.49</v>
      </c>
      <c r="AT13" s="208">
        <f>'FN_priloga 1'!$L$49</f>
        <v>0</v>
      </c>
      <c r="AU13" s="208">
        <f>'FN_priloga 1'!$L$50</f>
        <v>1063.72</v>
      </c>
      <c r="AV13" s="208">
        <f>'FN_priloga 1'!$L$51</f>
        <v>1983.84</v>
      </c>
      <c r="AW13" s="201">
        <f>'FN_priloga 1'!$L$52</f>
        <v>0</v>
      </c>
      <c r="AX13" s="208">
        <f>'FN_priloga 1'!$L$53</f>
        <v>0</v>
      </c>
      <c r="AY13" s="208">
        <f>'FN_priloga 1'!$L$54</f>
        <v>0</v>
      </c>
      <c r="AZ13" s="208">
        <f>'FN_priloga 1'!$L$55</f>
        <v>0</v>
      </c>
      <c r="BA13" s="208">
        <f>'FN_priloga 1'!$L$56</f>
        <v>0</v>
      </c>
      <c r="BB13" s="208">
        <f>'FN_priloga 1'!$L$57</f>
        <v>0</v>
      </c>
      <c r="BC13" s="208">
        <f>'FN_priloga 1'!$L$58</f>
        <v>0</v>
      </c>
      <c r="BD13" s="209">
        <f>'FN_priloga 1'!$L$59</f>
        <v>23.22</v>
      </c>
      <c r="BE13" s="209">
        <f>'FN_priloga 1'!$L$60</f>
        <v>0</v>
      </c>
      <c r="BF13" s="209">
        <f>'FN_priloga 1'!$L$61</f>
        <v>1070</v>
      </c>
      <c r="BG13" s="209">
        <f>'FN_priloga 1'!$L$62</f>
        <v>0</v>
      </c>
      <c r="BH13" s="209">
        <f>'FN_priloga 1'!$L$63</f>
        <v>0</v>
      </c>
      <c r="BI13" s="209">
        <f>'FN_priloga 1'!$L$64</f>
        <v>0</v>
      </c>
      <c r="BJ13" s="209">
        <f>'FN_priloga 1'!$L$65</f>
        <v>0</v>
      </c>
      <c r="BK13" s="187">
        <f>'FN_priloga 1'!$L$66</f>
        <v>2523</v>
      </c>
      <c r="BL13" s="205">
        <f>'FN_priloga 1'!$L$67</f>
        <v>0</v>
      </c>
      <c r="BM13" s="195" t="e">
        <f>'FN_priloga 1'!#REF!</f>
        <v>#REF!</v>
      </c>
      <c r="BN13" s="195" t="e">
        <f>'FN_priloga 1'!#REF!</f>
        <v>#REF!</v>
      </c>
      <c r="BO13" s="195" t="e">
        <f>'FN_priloga 1'!#REF!</f>
        <v>#REF!</v>
      </c>
      <c r="BP13" s="210">
        <f>'FN_priloga 1'!$L$68</f>
        <v>0</v>
      </c>
    </row>
    <row r="14" spans="1:70" ht="16.5" x14ac:dyDescent="0.25">
      <c r="A14">
        <f>'FN_priloga 1'!$D$2</f>
        <v>78</v>
      </c>
      <c r="B14">
        <f>'FN_priloga 1'!$B$2</f>
        <v>20192533</v>
      </c>
      <c r="C14" t="str">
        <f>'FN_priloga 1'!$B$1</f>
        <v>EKONOMSKA ŠOLA MURSKA SOBOTA, NORŠINSKA ULICA 13, 9000 MURSKA SOBOTA</v>
      </c>
      <c r="D14" t="s">
        <v>581</v>
      </c>
      <c r="E14" s="171" t="s">
        <v>460</v>
      </c>
      <c r="F14" s="180">
        <f>'FN_priloga 1'!$M$9</f>
        <v>1694187.46</v>
      </c>
      <c r="G14" s="187">
        <f>'FN_priloga 1'!$M$10</f>
        <v>1674687.46</v>
      </c>
      <c r="H14" s="182">
        <f>'FN_priloga 1'!$M$11</f>
        <v>1674687.46</v>
      </c>
      <c r="I14" s="193">
        <f>'FN_priloga 1'!$M$12</f>
        <v>1153841.75</v>
      </c>
      <c r="J14" s="193">
        <f>'FN_priloga 1'!$M$13</f>
        <v>177470.71000000002</v>
      </c>
      <c r="K14" s="193">
        <f>'FN_priloga 1'!$M$14</f>
        <v>0</v>
      </c>
      <c r="L14" s="193">
        <f>'FN_priloga 1'!$M$15</f>
        <v>343375</v>
      </c>
      <c r="M14" s="198">
        <f>'FN_priloga 1'!$M$16</f>
        <v>0</v>
      </c>
      <c r="N14" s="198">
        <f>'FN_priloga 1'!$M$17</f>
        <v>600</v>
      </c>
      <c r="O14" s="198">
        <f>'FN_priloga 1'!$M$18</f>
        <v>18900</v>
      </c>
      <c r="P14" s="198">
        <f>'FN_priloga 1'!$M$19</f>
        <v>0</v>
      </c>
      <c r="Q14" s="185">
        <f>'FN_priloga 1'!$M$20</f>
        <v>0</v>
      </c>
      <c r="R14" s="180">
        <f>'FN_priloga 1'!$M$21</f>
        <v>2183168.35</v>
      </c>
      <c r="S14" s="186">
        <f>'FN_priloga 1'!$M$22</f>
        <v>86888.319999999978</v>
      </c>
      <c r="T14" s="193">
        <f>'FN_priloga 1'!$M$23</f>
        <v>12596.929999999998</v>
      </c>
      <c r="U14" s="193">
        <f>'FN_priloga 1'!$M$24</f>
        <v>591.95000000000005</v>
      </c>
      <c r="V14" s="193">
        <f>'FN_priloga 1'!$M$25</f>
        <v>755.76</v>
      </c>
      <c r="W14" s="193">
        <f>'FN_priloga 1'!$M$26</f>
        <v>0</v>
      </c>
      <c r="X14" s="193">
        <f>'FN_priloga 1'!$M$27</f>
        <v>51731.270000000004</v>
      </c>
      <c r="Y14" s="193">
        <f>'FN_priloga 1'!$M$28</f>
        <v>21212.409999999996</v>
      </c>
      <c r="Z14" s="186">
        <f>'FN_priloga 1'!$M$29</f>
        <v>331359.05000000005</v>
      </c>
      <c r="AA14" s="193">
        <f>'FN_priloga 1'!$M$30</f>
        <v>32670.54</v>
      </c>
      <c r="AB14" s="193">
        <f>'FN_priloga 1'!$M$31</f>
        <v>358.78999999999996</v>
      </c>
      <c r="AC14" s="193">
        <f>'FN_priloga 1'!$M$32</f>
        <v>9196.3100000000013</v>
      </c>
      <c r="AD14" s="193">
        <f>'FN_priloga 1'!$M$33</f>
        <v>12302.39</v>
      </c>
      <c r="AE14" s="193">
        <f>'FN_priloga 1'!$M$34</f>
        <v>6603.0499999999993</v>
      </c>
      <c r="AF14" s="193">
        <f>'FN_priloga 1'!$M$35</f>
        <v>10009.19</v>
      </c>
      <c r="AG14" s="193">
        <f>'FN_priloga 1'!$M$36</f>
        <v>260218.78</v>
      </c>
      <c r="AH14" s="186">
        <f>'FN_priloga 1'!$M$37</f>
        <v>1757502.98</v>
      </c>
      <c r="AI14" s="187">
        <f>'FN_priloga 1'!$M$38</f>
        <v>1413217.27</v>
      </c>
      <c r="AJ14" s="193">
        <f>'FN_priloga 1'!$M$39</f>
        <v>1097713.1399999999</v>
      </c>
      <c r="AK14" s="193">
        <f>'FN_priloga 1'!$M$40</f>
        <v>176731.77000000002</v>
      </c>
      <c r="AL14" s="193">
        <f>'FN_priloga 1'!$M$41</f>
        <v>16553.96</v>
      </c>
      <c r="AM14" s="193">
        <f>'FN_priloga 1'!$M$42</f>
        <v>14595</v>
      </c>
      <c r="AN14" s="193">
        <f>'FN_priloga 1'!$M$43</f>
        <v>37239.26</v>
      </c>
      <c r="AO14" s="200">
        <f>'FN_priloga 1'!$M$44</f>
        <v>70384.14</v>
      </c>
      <c r="AP14" s="187">
        <f>'FN_priloga 1'!$M$45</f>
        <v>245629.25</v>
      </c>
      <c r="AQ14" s="193">
        <f>'FN_priloga 1'!$M$46</f>
        <v>181246.87</v>
      </c>
      <c r="AR14" s="193">
        <f>'FN_priloga 1'!$M$47</f>
        <v>30089.91</v>
      </c>
      <c r="AS14" s="193">
        <f>'FN_priloga 1'!$M$48</f>
        <v>4557.8999999999996</v>
      </c>
      <c r="AT14" s="193">
        <f>'FN_priloga 1'!$M$49</f>
        <v>0</v>
      </c>
      <c r="AU14" s="193">
        <f>'FN_priloga 1'!$M$50</f>
        <v>12392.65</v>
      </c>
      <c r="AV14" s="193">
        <f>'FN_priloga 1'!$M$51</f>
        <v>17341.920000000002</v>
      </c>
      <c r="AW14" s="187">
        <f>'FN_priloga 1'!$M$52</f>
        <v>98656.459999999992</v>
      </c>
      <c r="AX14" s="193">
        <f>'FN_priloga 1'!$M$53</f>
        <v>79776.399999999994</v>
      </c>
      <c r="AY14" s="193">
        <f>'FN_priloga 1'!$M$54</f>
        <v>12844</v>
      </c>
      <c r="AZ14" s="193">
        <f>'FN_priloga 1'!$M$55</f>
        <v>891.8</v>
      </c>
      <c r="BA14" s="193">
        <f>'FN_priloga 1'!$M$56</f>
        <v>0</v>
      </c>
      <c r="BB14" s="193">
        <f>'FN_priloga 1'!$M$57</f>
        <v>1773.26</v>
      </c>
      <c r="BC14" s="193">
        <f>'FN_priloga 1'!$M$58</f>
        <v>3371</v>
      </c>
      <c r="BD14" s="198">
        <f>'FN_priloga 1'!$M$59</f>
        <v>860</v>
      </c>
      <c r="BE14" s="198">
        <f>'FN_priloga 1'!$M$60</f>
        <v>0</v>
      </c>
      <c r="BF14" s="198">
        <f>'FN_priloga 1'!$M$61</f>
        <v>1070</v>
      </c>
      <c r="BG14" s="198">
        <f>'FN_priloga 1'!$M$62</f>
        <v>1280</v>
      </c>
      <c r="BH14" s="198">
        <f>'FN_priloga 1'!$M$63</f>
        <v>2</v>
      </c>
      <c r="BI14" s="198">
        <f>'FN_priloga 1'!$M$64</f>
        <v>200</v>
      </c>
      <c r="BJ14" s="198">
        <f>'FN_priloga 1'!$M$65</f>
        <v>4006</v>
      </c>
      <c r="BK14" s="187">
        <f>'FN_priloga 1'!$M$66</f>
        <v>-488981</v>
      </c>
      <c r="BL14" s="189">
        <f>'FN_priloga 1'!$M$67</f>
        <v>0</v>
      </c>
      <c r="BM14" s="195" t="e">
        <f>'FN_priloga 1'!#REF!</f>
        <v>#REF!</v>
      </c>
      <c r="BN14" s="195" t="e">
        <f>'FN_priloga 1'!#REF!</f>
        <v>#REF!</v>
      </c>
      <c r="BO14" s="195" t="e">
        <f>'FN_priloga 1'!#REF!</f>
        <v>#REF!</v>
      </c>
      <c r="BP14" s="210">
        <f>'FN_priloga 1'!$M$68</f>
        <v>0</v>
      </c>
      <c r="BQ14" s="612">
        <f>BQ5+BQ6</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19"/>
  <sheetViews>
    <sheetView workbookViewId="0">
      <selection activeCell="C19" sqref="C19:G21"/>
    </sheetView>
  </sheetViews>
  <sheetFormatPr defaultRowHeight="15" x14ac:dyDescent="0.25"/>
  <cols>
    <col min="3" max="3" width="9.140625" style="170"/>
    <col min="4" max="4" width="3" style="171" bestFit="1" customWidth="1"/>
    <col min="5" max="5" width="10.5703125" style="171" bestFit="1" customWidth="1"/>
  </cols>
  <sheetData>
    <row r="1" spans="1:151" x14ac:dyDescent="0.25">
      <c r="F1" s="172" t="s">
        <v>450</v>
      </c>
      <c r="G1" s="172" t="s">
        <v>450</v>
      </c>
      <c r="H1" s="172" t="s">
        <v>450</v>
      </c>
      <c r="I1" s="172" t="s">
        <v>450</v>
      </c>
      <c r="J1" s="172" t="s">
        <v>450</v>
      </c>
      <c r="K1" s="172" t="s">
        <v>450</v>
      </c>
      <c r="L1" s="172" t="s">
        <v>450</v>
      </c>
      <c r="M1" s="172" t="s">
        <v>450</v>
      </c>
      <c r="N1" s="172" t="s">
        <v>450</v>
      </c>
      <c r="O1" s="172" t="s">
        <v>450</v>
      </c>
      <c r="P1" s="172" t="s">
        <v>450</v>
      </c>
      <c r="Q1" s="172" t="s">
        <v>450</v>
      </c>
      <c r="R1" s="172" t="s">
        <v>450</v>
      </c>
      <c r="S1" s="172" t="s">
        <v>450</v>
      </c>
      <c r="T1" s="172" t="s">
        <v>450</v>
      </c>
      <c r="U1" s="172" t="s">
        <v>450</v>
      </c>
      <c r="V1" s="172" t="s">
        <v>450</v>
      </c>
      <c r="W1" s="172" t="s">
        <v>450</v>
      </c>
      <c r="X1" s="172" t="s">
        <v>450</v>
      </c>
      <c r="Y1" s="172" t="s">
        <v>450</v>
      </c>
      <c r="Z1" s="172" t="s">
        <v>450</v>
      </c>
      <c r="AA1" s="172" t="s">
        <v>450</v>
      </c>
      <c r="AB1" s="172" t="s">
        <v>450</v>
      </c>
      <c r="AC1" s="172" t="s">
        <v>450</v>
      </c>
      <c r="AD1" s="172" t="s">
        <v>450</v>
      </c>
      <c r="AE1" s="172" t="s">
        <v>450</v>
      </c>
      <c r="AF1" s="172" t="s">
        <v>450</v>
      </c>
      <c r="AG1" s="172" t="s">
        <v>450</v>
      </c>
      <c r="AH1" s="172" t="s">
        <v>450</v>
      </c>
      <c r="AI1" s="172" t="s">
        <v>450</v>
      </c>
      <c r="AJ1" s="172" t="s">
        <v>450</v>
      </c>
      <c r="AK1" s="172" t="s">
        <v>450</v>
      </c>
      <c r="AL1" s="172" t="s">
        <v>450</v>
      </c>
      <c r="AM1" s="172" t="s">
        <v>450</v>
      </c>
      <c r="AN1" s="172" t="s">
        <v>450</v>
      </c>
      <c r="AO1" s="172" t="s">
        <v>450</v>
      </c>
      <c r="AP1" s="172" t="s">
        <v>450</v>
      </c>
      <c r="AQ1" s="172" t="s">
        <v>450</v>
      </c>
      <c r="AR1" s="172" t="s">
        <v>450</v>
      </c>
      <c r="AS1" s="172" t="s">
        <v>450</v>
      </c>
      <c r="AT1" s="172" t="s">
        <v>450</v>
      </c>
      <c r="AU1" s="172" t="s">
        <v>450</v>
      </c>
      <c r="AV1" s="172" t="s">
        <v>450</v>
      </c>
      <c r="AW1" s="172" t="s">
        <v>450</v>
      </c>
      <c r="AX1" s="172" t="s">
        <v>450</v>
      </c>
      <c r="AY1" s="172" t="s">
        <v>450</v>
      </c>
      <c r="AZ1" s="172" t="s">
        <v>450</v>
      </c>
      <c r="BA1" s="172" t="s">
        <v>450</v>
      </c>
      <c r="BB1" s="172" t="s">
        <v>450</v>
      </c>
      <c r="BC1" s="172" t="s">
        <v>450</v>
      </c>
      <c r="BD1" s="172" t="s">
        <v>450</v>
      </c>
      <c r="BE1" s="172" t="s">
        <v>450</v>
      </c>
      <c r="BF1" s="172" t="s">
        <v>450</v>
      </c>
      <c r="BG1" s="172" t="s">
        <v>450</v>
      </c>
      <c r="BH1" s="172" t="s">
        <v>450</v>
      </c>
      <c r="BI1" s="172" t="s">
        <v>450</v>
      </c>
      <c r="BJ1" s="172" t="s">
        <v>450</v>
      </c>
      <c r="BK1" s="172" t="s">
        <v>450</v>
      </c>
      <c r="BL1" s="172" t="s">
        <v>450</v>
      </c>
      <c r="BM1" s="172" t="s">
        <v>450</v>
      </c>
      <c r="BN1" s="172" t="s">
        <v>450</v>
      </c>
      <c r="BO1" s="172" t="s">
        <v>450</v>
      </c>
      <c r="BP1" s="172" t="s">
        <v>450</v>
      </c>
      <c r="BQ1" s="172" t="s">
        <v>450</v>
      </c>
      <c r="BR1" s="172" t="s">
        <v>450</v>
      </c>
      <c r="BS1" s="172" t="s">
        <v>450</v>
      </c>
      <c r="BT1" s="172" t="s">
        <v>450</v>
      </c>
      <c r="BU1" s="172" t="s">
        <v>450</v>
      </c>
      <c r="BV1" s="172" t="s">
        <v>450</v>
      </c>
      <c r="BW1" s="172" t="s">
        <v>450</v>
      </c>
      <c r="BX1" s="172" t="s">
        <v>450</v>
      </c>
      <c r="BY1" s="172" t="s">
        <v>450</v>
      </c>
      <c r="BZ1" s="172" t="s">
        <v>450</v>
      </c>
      <c r="CA1" s="172" t="s">
        <v>450</v>
      </c>
      <c r="CB1" s="172" t="s">
        <v>450</v>
      </c>
      <c r="CC1" s="172" t="s">
        <v>450</v>
      </c>
      <c r="CD1" s="172" t="s">
        <v>450</v>
      </c>
      <c r="CE1" s="172" t="s">
        <v>450</v>
      </c>
      <c r="CF1" s="172" t="s">
        <v>450</v>
      </c>
      <c r="CG1" s="172" t="s">
        <v>450</v>
      </c>
      <c r="CH1" s="172" t="s">
        <v>450</v>
      </c>
      <c r="CI1" s="172" t="s">
        <v>450</v>
      </c>
      <c r="CJ1" s="172" t="s">
        <v>450</v>
      </c>
      <c r="CK1" s="172" t="s">
        <v>450</v>
      </c>
      <c r="CL1" s="172" t="s">
        <v>450</v>
      </c>
      <c r="CM1" s="172" t="s">
        <v>450</v>
      </c>
      <c r="CN1" s="172" t="s">
        <v>450</v>
      </c>
      <c r="CO1" s="172" t="s">
        <v>450</v>
      </c>
      <c r="CP1" s="172" t="s">
        <v>450</v>
      </c>
      <c r="CQ1" s="172" t="s">
        <v>450</v>
      </c>
      <c r="CR1" s="172" t="s">
        <v>450</v>
      </c>
      <c r="CS1" s="172" t="s">
        <v>450</v>
      </c>
      <c r="CT1" s="172" t="s">
        <v>450</v>
      </c>
      <c r="CU1" s="172" t="s">
        <v>450</v>
      </c>
      <c r="CV1" s="172" t="s">
        <v>450</v>
      </c>
      <c r="CW1" s="172" t="s">
        <v>450</v>
      </c>
      <c r="CX1" s="172" t="s">
        <v>450</v>
      </c>
      <c r="CY1" s="172" t="s">
        <v>450</v>
      </c>
      <c r="CZ1" s="172" t="s">
        <v>450</v>
      </c>
      <c r="DA1" s="172" t="s">
        <v>450</v>
      </c>
      <c r="DB1" s="172" t="s">
        <v>450</v>
      </c>
      <c r="DC1" s="172" t="s">
        <v>450</v>
      </c>
      <c r="DD1" s="172" t="s">
        <v>450</v>
      </c>
      <c r="DE1" s="172" t="s">
        <v>450</v>
      </c>
      <c r="DF1" s="172" t="s">
        <v>450</v>
      </c>
      <c r="DG1" s="172" t="s">
        <v>450</v>
      </c>
      <c r="DH1" s="172" t="s">
        <v>450</v>
      </c>
      <c r="DI1" s="172" t="s">
        <v>450</v>
      </c>
      <c r="DJ1" s="172" t="s">
        <v>450</v>
      </c>
      <c r="DK1" s="172" t="s">
        <v>450</v>
      </c>
      <c r="DL1" s="172" t="s">
        <v>450</v>
      </c>
      <c r="DM1" s="172" t="s">
        <v>450</v>
      </c>
      <c r="DN1" s="172" t="s">
        <v>450</v>
      </c>
      <c r="DO1" s="172" t="s">
        <v>450</v>
      </c>
      <c r="DP1" s="172" t="s">
        <v>450</v>
      </c>
      <c r="DQ1" s="172" t="s">
        <v>450</v>
      </c>
      <c r="DR1" s="172" t="s">
        <v>450</v>
      </c>
      <c r="DS1" s="172" t="s">
        <v>450</v>
      </c>
      <c r="DT1" s="172" t="s">
        <v>450</v>
      </c>
      <c r="DU1" s="172" t="s">
        <v>450</v>
      </c>
      <c r="DV1" s="172" t="s">
        <v>450</v>
      </c>
      <c r="DW1" s="172" t="s">
        <v>450</v>
      </c>
      <c r="DX1" s="172" t="s">
        <v>450</v>
      </c>
      <c r="DY1" s="172" t="s">
        <v>450</v>
      </c>
      <c r="DZ1" s="172" t="s">
        <v>450</v>
      </c>
      <c r="EA1" s="172" t="s">
        <v>450</v>
      </c>
      <c r="EB1" s="172" t="s">
        <v>450</v>
      </c>
      <c r="EC1" s="172" t="s">
        <v>450</v>
      </c>
      <c r="ED1" s="172" t="s">
        <v>450</v>
      </c>
      <c r="EE1" s="172" t="s">
        <v>450</v>
      </c>
      <c r="EF1" s="172" t="s">
        <v>450</v>
      </c>
      <c r="EG1" s="172" t="s">
        <v>450</v>
      </c>
      <c r="EH1" s="172" t="s">
        <v>450</v>
      </c>
      <c r="EI1" s="172" t="s">
        <v>450</v>
      </c>
      <c r="EJ1" s="172" t="s">
        <v>450</v>
      </c>
      <c r="EK1" s="172" t="s">
        <v>450</v>
      </c>
      <c r="EL1" s="172" t="s">
        <v>450</v>
      </c>
      <c r="EM1" s="172" t="s">
        <v>450</v>
      </c>
      <c r="EN1" s="172" t="s">
        <v>450</v>
      </c>
      <c r="EO1" s="172" t="s">
        <v>450</v>
      </c>
      <c r="EP1" s="172" t="s">
        <v>450</v>
      </c>
      <c r="EQ1" s="172" t="s">
        <v>450</v>
      </c>
      <c r="ER1" s="172" t="s">
        <v>450</v>
      </c>
      <c r="ES1" s="172" t="s">
        <v>450</v>
      </c>
      <c r="ET1" s="172" t="s">
        <v>450</v>
      </c>
      <c r="EU1" s="172" t="s">
        <v>450</v>
      </c>
    </row>
    <row r="2" spans="1:151" s="167" customFormat="1" ht="175.5" x14ac:dyDescent="0.25">
      <c r="A2" s="157" t="s">
        <v>451</v>
      </c>
      <c r="B2" s="158" t="s">
        <v>296</v>
      </c>
      <c r="C2" s="158" t="s">
        <v>295</v>
      </c>
      <c r="D2" s="156"/>
      <c r="E2" s="156"/>
      <c r="F2" s="159" t="s">
        <v>149</v>
      </c>
      <c r="G2" s="159" t="s">
        <v>150</v>
      </c>
      <c r="H2" s="159" t="s">
        <v>151</v>
      </c>
      <c r="I2" s="160" t="s">
        <v>152</v>
      </c>
      <c r="J2" s="161" t="s">
        <v>153</v>
      </c>
      <c r="K2" s="161"/>
      <c r="L2" s="160" t="s">
        <v>154</v>
      </c>
      <c r="M2" s="161" t="s">
        <v>155</v>
      </c>
      <c r="N2" s="161" t="s">
        <v>156</v>
      </c>
      <c r="O2" s="161" t="s">
        <v>157</v>
      </c>
      <c r="P2" s="161" t="s">
        <v>158</v>
      </c>
      <c r="Q2" s="161" t="s">
        <v>159</v>
      </c>
      <c r="R2" s="161" t="s">
        <v>160</v>
      </c>
      <c r="S2" s="161" t="s">
        <v>161</v>
      </c>
      <c r="T2" s="161" t="s">
        <v>162</v>
      </c>
      <c r="U2" s="161" t="s">
        <v>163</v>
      </c>
      <c r="V2" s="161" t="s">
        <v>164</v>
      </c>
      <c r="W2" s="161"/>
      <c r="X2" s="161" t="s">
        <v>165</v>
      </c>
      <c r="Y2" s="161" t="s">
        <v>166</v>
      </c>
      <c r="Z2" s="160" t="s">
        <v>167</v>
      </c>
      <c r="AA2" s="161" t="s">
        <v>168</v>
      </c>
      <c r="AB2" s="161" t="s">
        <v>169</v>
      </c>
      <c r="AC2" s="161"/>
      <c r="AD2" s="161" t="s">
        <v>170</v>
      </c>
      <c r="AE2" s="161" t="s">
        <v>172</v>
      </c>
      <c r="AF2" s="161" t="s">
        <v>174</v>
      </c>
      <c r="AG2" s="161" t="s">
        <v>175</v>
      </c>
      <c r="AH2" s="162"/>
      <c r="AI2" s="163" t="s">
        <v>177</v>
      </c>
      <c r="AJ2" s="161" t="s">
        <v>179</v>
      </c>
      <c r="AK2" s="161" t="s">
        <v>181</v>
      </c>
      <c r="AL2" s="161" t="s">
        <v>183</v>
      </c>
      <c r="AM2" s="161" t="s">
        <v>185</v>
      </c>
      <c r="AN2" s="161" t="s">
        <v>186</v>
      </c>
      <c r="AO2" s="161" t="s">
        <v>187</v>
      </c>
      <c r="AP2" s="161" t="s">
        <v>188</v>
      </c>
      <c r="AQ2" s="161" t="s">
        <v>189</v>
      </c>
      <c r="AR2" s="161" t="s">
        <v>190</v>
      </c>
      <c r="AS2" s="164"/>
      <c r="AT2" s="159" t="s">
        <v>191</v>
      </c>
      <c r="AU2" s="161" t="s">
        <v>192</v>
      </c>
      <c r="AV2" s="161" t="s">
        <v>181</v>
      </c>
      <c r="AW2" s="161" t="s">
        <v>194</v>
      </c>
      <c r="AX2" s="161" t="s">
        <v>196</v>
      </c>
      <c r="AY2" s="161" t="s">
        <v>197</v>
      </c>
      <c r="AZ2" s="162"/>
      <c r="BA2" s="159" t="s">
        <v>99</v>
      </c>
      <c r="BB2" s="162"/>
      <c r="BC2" s="159" t="s">
        <v>198</v>
      </c>
      <c r="BD2" s="159" t="s">
        <v>100</v>
      </c>
      <c r="BE2" s="161" t="s">
        <v>200</v>
      </c>
      <c r="BF2" s="161" t="s">
        <v>202</v>
      </c>
      <c r="BG2" s="163" t="s">
        <v>204</v>
      </c>
      <c r="BH2" s="161" t="s">
        <v>206</v>
      </c>
      <c r="BI2" s="161" t="s">
        <v>208</v>
      </c>
      <c r="BJ2" s="161" t="s">
        <v>164</v>
      </c>
      <c r="BK2" s="161"/>
      <c r="BL2" s="161" t="s">
        <v>211</v>
      </c>
      <c r="BM2" s="161" t="s">
        <v>213</v>
      </c>
      <c r="BN2" s="161" t="s">
        <v>215</v>
      </c>
      <c r="BO2" s="163" t="s">
        <v>217</v>
      </c>
      <c r="BP2" s="161" t="s">
        <v>218</v>
      </c>
      <c r="BQ2" s="161" t="s">
        <v>220</v>
      </c>
      <c r="BR2" s="161" t="s">
        <v>222</v>
      </c>
      <c r="BS2" s="161" t="s">
        <v>224</v>
      </c>
      <c r="BT2" s="161" t="s">
        <v>164</v>
      </c>
      <c r="BU2" s="159" t="s">
        <v>101</v>
      </c>
      <c r="BV2" s="161" t="s">
        <v>227</v>
      </c>
      <c r="BW2" s="161" t="s">
        <v>228</v>
      </c>
      <c r="BX2" s="161" t="s">
        <v>230</v>
      </c>
      <c r="BY2" s="161" t="s">
        <v>232</v>
      </c>
      <c r="BZ2" s="161" t="s">
        <v>234</v>
      </c>
      <c r="CA2" s="161"/>
      <c r="CB2" s="159" t="s">
        <v>102</v>
      </c>
      <c r="CC2" s="161" t="s">
        <v>103</v>
      </c>
      <c r="CD2" s="161" t="s">
        <v>104</v>
      </c>
      <c r="CE2" s="161" t="s">
        <v>105</v>
      </c>
      <c r="CF2" s="161" t="s">
        <v>106</v>
      </c>
      <c r="CG2" s="161" t="s">
        <v>107</v>
      </c>
      <c r="CH2" s="161" t="s">
        <v>108</v>
      </c>
      <c r="CI2" s="161" t="s">
        <v>109</v>
      </c>
      <c r="CJ2" s="161" t="s">
        <v>110</v>
      </c>
      <c r="CK2" s="163" t="s">
        <v>111</v>
      </c>
      <c r="CL2" s="165" t="s">
        <v>112</v>
      </c>
      <c r="CM2" s="165" t="s">
        <v>113</v>
      </c>
      <c r="CN2" s="165" t="s">
        <v>114</v>
      </c>
      <c r="CO2" s="165" t="s">
        <v>115</v>
      </c>
      <c r="CP2" s="165" t="s">
        <v>116</v>
      </c>
      <c r="CQ2" s="165" t="s">
        <v>117</v>
      </c>
      <c r="CR2" s="165" t="s">
        <v>118</v>
      </c>
      <c r="CS2" s="165" t="s">
        <v>119</v>
      </c>
      <c r="CT2" s="165"/>
      <c r="CU2" s="165" t="s">
        <v>120</v>
      </c>
      <c r="CV2" s="165" t="s">
        <v>121</v>
      </c>
      <c r="CW2" s="165" t="s">
        <v>122</v>
      </c>
      <c r="CX2" s="165" t="s">
        <v>123</v>
      </c>
      <c r="CY2" s="165" t="s">
        <v>124</v>
      </c>
      <c r="CZ2" s="165" t="s">
        <v>125</v>
      </c>
      <c r="DA2" s="165"/>
      <c r="DB2" s="163" t="s">
        <v>126</v>
      </c>
      <c r="DC2" s="161" t="s">
        <v>127</v>
      </c>
      <c r="DD2" s="161" t="s">
        <v>128</v>
      </c>
      <c r="DE2" s="161"/>
      <c r="DF2" s="159" t="s">
        <v>252</v>
      </c>
      <c r="DG2" s="165" t="s">
        <v>254</v>
      </c>
      <c r="DH2" s="165" t="s">
        <v>256</v>
      </c>
      <c r="DI2" s="165" t="s">
        <v>258</v>
      </c>
      <c r="DJ2" s="161" t="s">
        <v>260</v>
      </c>
      <c r="DK2" s="165"/>
      <c r="DL2" s="159" t="s">
        <v>129</v>
      </c>
      <c r="DM2" s="159" t="s">
        <v>261</v>
      </c>
      <c r="DN2" s="159" t="s">
        <v>262</v>
      </c>
      <c r="DO2" s="161"/>
      <c r="DP2" s="173"/>
      <c r="DQ2" s="731" t="s">
        <v>148</v>
      </c>
      <c r="DR2" s="732"/>
      <c r="DS2" s="732"/>
      <c r="DT2" s="159" t="s">
        <v>264</v>
      </c>
      <c r="DU2" s="165" t="s">
        <v>265</v>
      </c>
      <c r="DV2" s="165" t="s">
        <v>266</v>
      </c>
      <c r="DW2" s="165" t="s">
        <v>267</v>
      </c>
      <c r="DX2" s="166"/>
      <c r="DY2" s="159" t="s">
        <v>268</v>
      </c>
      <c r="DZ2" s="165" t="s">
        <v>269</v>
      </c>
      <c r="EA2" s="165" t="s">
        <v>270</v>
      </c>
      <c r="EB2" s="165" t="s">
        <v>271</v>
      </c>
      <c r="EC2" s="165" t="s">
        <v>272</v>
      </c>
      <c r="ED2" s="166"/>
      <c r="EE2" s="159" t="s">
        <v>130</v>
      </c>
      <c r="EF2" s="174"/>
      <c r="EG2" s="175"/>
      <c r="EH2" s="731" t="s">
        <v>148</v>
      </c>
      <c r="EI2" s="732"/>
      <c r="EJ2" s="732"/>
      <c r="EK2" s="159" t="s">
        <v>274</v>
      </c>
      <c r="EL2" s="165" t="s">
        <v>275</v>
      </c>
      <c r="EM2" s="165" t="s">
        <v>276</v>
      </c>
      <c r="EN2" s="166"/>
      <c r="EO2" s="159" t="s">
        <v>277</v>
      </c>
      <c r="EP2" s="165" t="s">
        <v>278</v>
      </c>
      <c r="EQ2" s="165" t="s">
        <v>279</v>
      </c>
      <c r="ER2" s="159" t="s">
        <v>461</v>
      </c>
      <c r="ES2" s="164"/>
      <c r="ET2" s="159" t="s">
        <v>281</v>
      </c>
      <c r="EU2" s="159" t="s">
        <v>282</v>
      </c>
    </row>
    <row r="3" spans="1:151" ht="18" customHeight="1" x14ac:dyDescent="0.3">
      <c r="A3" s="154">
        <f>'FN_priloga 1'!$D$2</f>
        <v>78</v>
      </c>
      <c r="B3" s="155">
        <f>'FN_priloga 1'!$B$2</f>
        <v>20192533</v>
      </c>
      <c r="C3" s="155" t="str">
        <f>'FN priloga 2'!$C$1</f>
        <v>EKONOMSKA ŠOLA MURSKA SOBOTA, NORŠINSKA ULICA 13, 9000 MURSKA SOBOTA</v>
      </c>
      <c r="D3" s="171" t="s">
        <v>581</v>
      </c>
      <c r="E3" s="171" t="s">
        <v>450</v>
      </c>
      <c r="F3" s="153">
        <f>'FN priloga 2'!$C$9</f>
        <v>1980226</v>
      </c>
      <c r="G3" s="147">
        <f>'FN priloga 2'!$C$10</f>
        <v>1931617</v>
      </c>
      <c r="H3" s="147">
        <f>'FN priloga 2'!$C$11</f>
        <v>1620729</v>
      </c>
      <c r="I3" s="148">
        <f>'FN priloga 2'!$C$12</f>
        <v>1620729</v>
      </c>
      <c r="J3" s="144">
        <f>'FN priloga 2'!$C$13</f>
        <v>1405474</v>
      </c>
      <c r="K3" s="144">
        <f>'FN priloga 2'!$C$14</f>
        <v>0</v>
      </c>
      <c r="L3" s="148">
        <f>'FN priloga 2'!$C$15</f>
        <v>178363</v>
      </c>
      <c r="M3" s="144">
        <f>'FN priloga 2'!$C$16</f>
        <v>93778</v>
      </c>
      <c r="N3" s="144">
        <f>'FN priloga 2'!$C$17</f>
        <v>0</v>
      </c>
      <c r="O3" s="144">
        <f>'FN priloga 2'!$C$18</f>
        <v>0</v>
      </c>
      <c r="P3" s="144">
        <f>'FN priloga 2'!$C$19</f>
        <v>4371</v>
      </c>
      <c r="Q3" s="144">
        <f>'FN priloga 2'!$C$20</f>
        <v>0</v>
      </c>
      <c r="R3" s="144">
        <f>'FN priloga 2'!$C$21</f>
        <v>0</v>
      </c>
      <c r="S3" s="144">
        <f>'FN priloga 2'!$C$22</f>
        <v>11670</v>
      </c>
      <c r="T3" s="144">
        <f>'FN priloga 2'!$C$23</f>
        <v>0</v>
      </c>
      <c r="U3" s="144">
        <f>'FN priloga 2'!$C$24</f>
        <v>49370</v>
      </c>
      <c r="V3" s="144">
        <f>'FN priloga 2'!$C$25</f>
        <v>19174</v>
      </c>
      <c r="W3" s="144">
        <f>'FN priloga 2'!$C$26</f>
        <v>0</v>
      </c>
      <c r="X3" s="144">
        <f>'FN priloga 2'!$C$27</f>
        <v>36892</v>
      </c>
      <c r="Y3" s="144">
        <f>'FN priloga 2'!$C$28</f>
        <v>0</v>
      </c>
      <c r="Z3" s="148">
        <f>'FN priloga 2'!$C$29</f>
        <v>0</v>
      </c>
      <c r="AA3" s="144">
        <f>'FN priloga 2'!$C$30</f>
        <v>0</v>
      </c>
      <c r="AB3" s="144">
        <f>'FN priloga 2'!$C$31</f>
        <v>0</v>
      </c>
      <c r="AC3" s="144">
        <f>'FN priloga 2'!$C$32</f>
        <v>0</v>
      </c>
      <c r="AD3" s="144">
        <f>'FN priloga 2'!$C$33</f>
        <v>0</v>
      </c>
      <c r="AE3" s="144">
        <f>'FN priloga 2'!$C$34</f>
        <v>0</v>
      </c>
      <c r="AF3" s="144">
        <f>'FN priloga 2'!$C$35</f>
        <v>0</v>
      </c>
      <c r="AG3" s="144">
        <f>'FN priloga 2'!$C$36</f>
        <v>0</v>
      </c>
      <c r="AH3" s="149">
        <f>'FN priloga 2'!$C$37</f>
        <v>0</v>
      </c>
      <c r="AI3" s="150">
        <f>'FN priloga 2'!$C$38</f>
        <v>310888</v>
      </c>
      <c r="AJ3" s="144">
        <f>'FN priloga 2'!$C$39</f>
        <v>248534</v>
      </c>
      <c r="AK3" s="144">
        <f>'FN priloga 2'!$C$40</f>
        <v>651</v>
      </c>
      <c r="AL3" s="144">
        <f>'FN priloga 2'!$C$41</f>
        <v>0</v>
      </c>
      <c r="AM3" s="144">
        <f>'FN priloga 2'!$C$42</f>
        <v>29085</v>
      </c>
      <c r="AN3" s="144">
        <f>'FN priloga 2'!$C$43</f>
        <v>0</v>
      </c>
      <c r="AO3" s="144">
        <f>'FN priloga 2'!$C$44</f>
        <v>5200</v>
      </c>
      <c r="AP3" s="144">
        <f>'FN priloga 2'!$C$45</f>
        <v>0</v>
      </c>
      <c r="AQ3" s="144">
        <f>'FN priloga 2'!$C$46</f>
        <v>12238</v>
      </c>
      <c r="AR3" s="144">
        <f>'FN priloga 2'!$C$47</f>
        <v>15180</v>
      </c>
      <c r="AS3" s="151">
        <f>'FN priloga 2'!$C$48</f>
        <v>0</v>
      </c>
      <c r="AT3" s="147">
        <f>'FN priloga 2'!$C$49</f>
        <v>48609</v>
      </c>
      <c r="AU3" s="144">
        <f>'FN priloga 2'!$C$50</f>
        <v>20834</v>
      </c>
      <c r="AV3" s="144">
        <f>'FN priloga 2'!$C$51</f>
        <v>0</v>
      </c>
      <c r="AW3" s="144">
        <f>'FN priloga 2'!$C$52</f>
        <v>27775</v>
      </c>
      <c r="AX3" s="144">
        <f>'FN priloga 2'!$C$53</f>
        <v>0</v>
      </c>
      <c r="AY3" s="144">
        <f>'FN priloga 2'!$C$54</f>
        <v>0</v>
      </c>
      <c r="AZ3" s="149">
        <f>'FN priloga 2'!$C$55</f>
        <v>0</v>
      </c>
      <c r="BA3" s="153">
        <f>'FN priloga 2'!$C$56</f>
        <v>2037812.96</v>
      </c>
      <c r="BB3" s="149">
        <f>'FN priloga 2'!$C$57</f>
        <v>0</v>
      </c>
      <c r="BC3" s="147">
        <f>'FN priloga 2'!$C$58</f>
        <v>1996484.96</v>
      </c>
      <c r="BD3" s="147">
        <f>'FN priloga 2'!$C$59</f>
        <v>1380733</v>
      </c>
      <c r="BE3" s="144">
        <f>'FN priloga 2'!$C$60</f>
        <v>1234364</v>
      </c>
      <c r="BF3" s="144">
        <f>'FN priloga 2'!$C$61</f>
        <v>47114</v>
      </c>
      <c r="BG3" s="150">
        <f>'FN priloga 2'!$C$62</f>
        <v>70010</v>
      </c>
      <c r="BH3" s="144">
        <f>'FN priloga 2'!$C$63</f>
        <v>38551</v>
      </c>
      <c r="BI3" s="144">
        <f>'FN priloga 2'!$C$64</f>
        <v>31459</v>
      </c>
      <c r="BJ3" s="144">
        <f>'FN priloga 2'!$C$65</f>
        <v>0</v>
      </c>
      <c r="BK3" s="144">
        <f>'FN priloga 2'!$C$66</f>
        <v>0</v>
      </c>
      <c r="BL3" s="144">
        <f>'FN priloga 2'!$C$67</f>
        <v>0</v>
      </c>
      <c r="BM3" s="144">
        <f>'FN priloga 2'!$C$68</f>
        <v>0</v>
      </c>
      <c r="BN3" s="144">
        <f>'FN priloga 2'!$C$69</f>
        <v>0</v>
      </c>
      <c r="BO3" s="150">
        <f>'FN priloga 2'!$C$70</f>
        <v>29245</v>
      </c>
      <c r="BP3" s="144">
        <f>'FN priloga 2'!$C$71</f>
        <v>0</v>
      </c>
      <c r="BQ3" s="144">
        <f>'FN priloga 2'!$C$72</f>
        <v>10801</v>
      </c>
      <c r="BR3" s="144">
        <f>'FN priloga 2'!$C$73</f>
        <v>3148</v>
      </c>
      <c r="BS3" s="144">
        <f>'FN priloga 2'!$C$74</f>
        <v>693</v>
      </c>
      <c r="BT3" s="144">
        <f>'FN priloga 2'!$C$75</f>
        <v>14603</v>
      </c>
      <c r="BU3" s="147">
        <f>'FN priloga 2'!$C$76</f>
        <v>224084</v>
      </c>
      <c r="BV3" s="144">
        <f>'FN priloga 2'!$C$77</f>
        <v>112818</v>
      </c>
      <c r="BW3" s="144">
        <f>'FN priloga 2'!$C$78</f>
        <v>88963</v>
      </c>
      <c r="BX3" s="144">
        <f>'FN priloga 2'!$C$79</f>
        <v>787</v>
      </c>
      <c r="BY3" s="144">
        <f>'FN priloga 2'!$C$80</f>
        <v>1243</v>
      </c>
      <c r="BZ3" s="144">
        <f>'FN priloga 2'!$C$81</f>
        <v>20273</v>
      </c>
      <c r="CA3" s="144">
        <f>'FN priloga 2'!$C$82</f>
        <v>0</v>
      </c>
      <c r="CB3" s="147">
        <f>'FN priloga 2'!$C$83</f>
        <v>292279.96000000002</v>
      </c>
      <c r="CC3" s="144">
        <f>'FN priloga 2'!$C$84</f>
        <v>87009.49</v>
      </c>
      <c r="CD3" s="144">
        <f>'FN priloga 2'!$C$85</f>
        <v>3053.49</v>
      </c>
      <c r="CE3" s="144">
        <f>'FN priloga 2'!$C$86</f>
        <v>69325</v>
      </c>
      <c r="CF3" s="144">
        <f>'FN priloga 2'!$C$87</f>
        <v>10831</v>
      </c>
      <c r="CG3" s="144">
        <f>'FN priloga 2'!$C$88</f>
        <v>15214</v>
      </c>
      <c r="CH3" s="144">
        <f>'FN priloga 2'!$C$89</f>
        <v>5384</v>
      </c>
      <c r="CI3" s="144">
        <f>'FN priloga 2'!$C$90</f>
        <v>14332</v>
      </c>
      <c r="CJ3" s="144">
        <f>'FN priloga 2'!$C$91</f>
        <v>0</v>
      </c>
      <c r="CK3" s="150">
        <f>'FN priloga 2'!$C$92</f>
        <v>87130.98</v>
      </c>
      <c r="CL3" s="152">
        <f>'FN priloga 2'!$C$93</f>
        <v>0</v>
      </c>
      <c r="CM3" s="152">
        <f>'FN priloga 2'!$C$94</f>
        <v>46329</v>
      </c>
      <c r="CN3" s="152">
        <f>'FN priloga 2'!$C$95</f>
        <v>0</v>
      </c>
      <c r="CO3" s="152">
        <f>'FN priloga 2'!$C$96</f>
        <v>4304</v>
      </c>
      <c r="CP3" s="152">
        <f>'FN priloga 2'!$C$97</f>
        <v>0</v>
      </c>
      <c r="CQ3" s="152">
        <f>'FN priloga 2'!$C$98</f>
        <v>0</v>
      </c>
      <c r="CR3" s="152">
        <f>'FN priloga 2'!$C$99</f>
        <v>7874.49</v>
      </c>
      <c r="CS3" s="152">
        <f>'FN priloga 2'!$C$100</f>
        <v>28623.49</v>
      </c>
      <c r="CT3" s="152">
        <f>'FN priloga 2'!$C$101</f>
        <v>0</v>
      </c>
      <c r="CU3" s="152">
        <f>'FN priloga 2'!$C$102</f>
        <v>0</v>
      </c>
      <c r="CV3" s="152">
        <f>'FN priloga 2'!$C$103</f>
        <v>0</v>
      </c>
      <c r="CW3" s="152">
        <f>'FN priloga 2'!$C$104</f>
        <v>0</v>
      </c>
      <c r="CX3" s="152">
        <f>'FN priloga 2'!$C$105</f>
        <v>76129</v>
      </c>
      <c r="CY3" s="152">
        <f>'FN priloga 2'!$C$106</f>
        <v>0</v>
      </c>
      <c r="CZ3" s="152">
        <f>'FN priloga 2'!$C$107</f>
        <v>0</v>
      </c>
      <c r="DA3" s="152">
        <f>'FN priloga 2'!$C$108</f>
        <v>0</v>
      </c>
      <c r="DB3" s="150">
        <f>'FN priloga 2'!$C$109</f>
        <v>23259</v>
      </c>
      <c r="DC3" s="144">
        <f>'FN priloga 2'!$C$110</f>
        <v>23259</v>
      </c>
      <c r="DD3" s="144">
        <f>'FN priloga 2'!$C$111</f>
        <v>0</v>
      </c>
      <c r="DE3" s="144">
        <f>'FN priloga 2'!$C$112</f>
        <v>0</v>
      </c>
      <c r="DF3" s="147">
        <f>'FN priloga 2'!$C$113</f>
        <v>41328</v>
      </c>
      <c r="DG3" s="152">
        <f>'FN priloga 2'!$C$114</f>
        <v>13519</v>
      </c>
      <c r="DH3" s="152">
        <f>'FN priloga 2'!$C$115</f>
        <v>2226</v>
      </c>
      <c r="DI3" s="152">
        <f>'FN priloga 2'!$C$116</f>
        <v>25583</v>
      </c>
      <c r="DJ3" s="144">
        <f>'FN priloga 2'!$C$117</f>
        <v>0</v>
      </c>
      <c r="DK3" s="152">
        <f>'FN priloga 2'!$C$118</f>
        <v>0</v>
      </c>
      <c r="DL3" s="168">
        <f>'FN priloga 2'!$C$119</f>
        <v>-57586.959999999963</v>
      </c>
      <c r="DM3" s="169">
        <f>'FN priloga 2'!$C$120</f>
        <v>-64867.959999999963</v>
      </c>
      <c r="DN3" s="169">
        <f>'FN priloga 2'!$C$121</f>
        <v>7281</v>
      </c>
      <c r="DO3" s="125"/>
      <c r="DP3" s="176"/>
      <c r="DQ3" s="729"/>
      <c r="DR3" s="730"/>
      <c r="DS3" s="730"/>
      <c r="DT3" s="124">
        <f>'FN priloga 2'!$C$127</f>
        <v>0</v>
      </c>
      <c r="DU3" s="137">
        <f>'FN priloga 2'!$C$128</f>
        <v>0</v>
      </c>
      <c r="DV3" s="137">
        <f>'FN priloga 2'!$C$129</f>
        <v>0</v>
      </c>
      <c r="DW3" s="137">
        <f>'FN priloga 2'!$C$130</f>
        <v>0</v>
      </c>
      <c r="DX3" s="127">
        <f>'FN priloga 2'!$C$131</f>
        <v>0</v>
      </c>
      <c r="DY3" s="124">
        <f>'FN priloga 2'!$C$132</f>
        <v>0</v>
      </c>
      <c r="DZ3" s="137">
        <f>'FN priloga 2'!$C$133</f>
        <v>0</v>
      </c>
      <c r="EA3" s="137">
        <f>'FN priloga 2'!$C$134</f>
        <v>0</v>
      </c>
      <c r="EB3" s="137">
        <f>'FN priloga 2'!$C$135</f>
        <v>0</v>
      </c>
      <c r="EC3" s="137">
        <f>'FN priloga 2'!$C$136</f>
        <v>0</v>
      </c>
      <c r="ED3" s="127">
        <f>'FN priloga 2'!$C$137</f>
        <v>0</v>
      </c>
      <c r="EE3" s="124">
        <f>'FN priloga 2'!$C$138</f>
        <v>0</v>
      </c>
      <c r="EF3" s="177"/>
      <c r="EG3" s="178"/>
      <c r="EH3" s="729" t="s">
        <v>285</v>
      </c>
      <c r="EI3" s="730"/>
      <c r="EJ3" s="730"/>
      <c r="EK3" s="124">
        <f>'FN priloga 2'!$C$144</f>
        <v>0</v>
      </c>
      <c r="EL3" s="137">
        <f>'FN priloga 2'!$C$145</f>
        <v>0</v>
      </c>
      <c r="EM3" s="137">
        <f>'FN priloga 2'!$C$146</f>
        <v>0</v>
      </c>
      <c r="EN3" s="127">
        <f>'FN priloga 2'!$C$147</f>
        <v>0</v>
      </c>
      <c r="EO3" s="124">
        <f>'FN priloga 2'!$C$148</f>
        <v>0</v>
      </c>
      <c r="EP3" s="137">
        <f>'FN priloga 2'!$C$149</f>
        <v>0</v>
      </c>
      <c r="EQ3" s="137">
        <f>'FN priloga 2'!$C$150</f>
        <v>0</v>
      </c>
      <c r="ER3" s="124">
        <f>'FN priloga 2'!$C$151</f>
        <v>0</v>
      </c>
      <c r="ES3" s="126">
        <f>'FN priloga 2'!$C$152</f>
        <v>0</v>
      </c>
      <c r="ET3" s="124">
        <f>'FN priloga 2'!$C$153</f>
        <v>-57587</v>
      </c>
      <c r="EU3" s="124" t="e">
        <f>'FN priloga 2'!#REF!</f>
        <v>#REF!</v>
      </c>
    </row>
    <row r="4" spans="1:151" ht="181.5" x14ac:dyDescent="0.25">
      <c r="A4" s="154">
        <f>'FN_priloga 1'!$D$2</f>
        <v>78</v>
      </c>
      <c r="B4" s="155">
        <f>'FN_priloga 1'!$B$2</f>
        <v>20192533</v>
      </c>
      <c r="C4" s="155" t="str">
        <f>'FN priloga 2'!$C$1</f>
        <v>EKONOMSKA ŠOLA MURSKA SOBOTA, NORŠINSKA ULICA 13, 9000 MURSKA SOBOTA</v>
      </c>
      <c r="D4" s="171" t="s">
        <v>581</v>
      </c>
      <c r="E4" s="171" t="s">
        <v>452</v>
      </c>
      <c r="F4" s="153">
        <f>'FN priloga 2'!$D$9</f>
        <v>0</v>
      </c>
      <c r="G4" s="147">
        <f>'FN priloga 2'!$D$10</f>
        <v>0</v>
      </c>
      <c r="H4" s="147">
        <f>'FN priloga 2'!$D$11</f>
        <v>0</v>
      </c>
      <c r="I4" s="148">
        <f>'FN priloga 2'!$D$12</f>
        <v>0</v>
      </c>
      <c r="J4" s="144">
        <f>'FN priloga 2'!$D$13</f>
        <v>0</v>
      </c>
      <c r="K4" s="144">
        <f>'FN priloga 2'!$D$14</f>
        <v>0</v>
      </c>
      <c r="L4" s="148">
        <f>'FN priloga 2'!$D$15</f>
        <v>0</v>
      </c>
      <c r="M4" s="144">
        <f>'FN priloga 2'!$D$16</f>
        <v>0</v>
      </c>
      <c r="N4" s="144">
        <f>'FN priloga 2'!$D$17</f>
        <v>0</v>
      </c>
      <c r="O4" s="144">
        <f>'FN priloga 2'!$D$18</f>
        <v>0</v>
      </c>
      <c r="P4" s="144">
        <f>'FN priloga 2'!$D$19</f>
        <v>0</v>
      </c>
      <c r="Q4" s="144">
        <f>'FN priloga 2'!$D$20</f>
        <v>0</v>
      </c>
      <c r="R4" s="144">
        <f>'FN priloga 2'!$D$21</f>
        <v>0</v>
      </c>
      <c r="S4" s="144">
        <f>'FN priloga 2'!$D$22</f>
        <v>0</v>
      </c>
      <c r="T4" s="144">
        <f>'FN priloga 2'!$D$23</f>
        <v>0</v>
      </c>
      <c r="U4" s="144">
        <f>'FN priloga 2'!$D$24</f>
        <v>0</v>
      </c>
      <c r="V4" s="144">
        <f>'FN priloga 2'!$D$25</f>
        <v>0</v>
      </c>
      <c r="W4" s="144">
        <f>'FN priloga 2'!$D$26</f>
        <v>0</v>
      </c>
      <c r="X4" s="144">
        <f>'FN priloga 2'!$D$27</f>
        <v>0</v>
      </c>
      <c r="Y4" s="144">
        <f>'FN priloga 2'!$D$28</f>
        <v>0</v>
      </c>
      <c r="Z4" s="148">
        <f>'FN priloga 2'!$D$29</f>
        <v>0</v>
      </c>
      <c r="AA4" s="144">
        <f>'FN priloga 2'!$D$30</f>
        <v>0</v>
      </c>
      <c r="AB4" s="144">
        <f>'FN priloga 2'!$D$31</f>
        <v>0</v>
      </c>
      <c r="AC4" s="144">
        <f>'FN priloga 2'!$D$32</f>
        <v>0</v>
      </c>
      <c r="AD4" s="144">
        <f>'FN priloga 2'!$D$33</f>
        <v>0</v>
      </c>
      <c r="AE4" s="144">
        <f>'FN priloga 2'!$D$34</f>
        <v>0</v>
      </c>
      <c r="AF4" s="144">
        <f>'FN priloga 2'!$D$35</f>
        <v>0</v>
      </c>
      <c r="AG4" s="144">
        <f>'FN priloga 2'!$D$36</f>
        <v>0</v>
      </c>
      <c r="AH4" s="149">
        <f>'FN priloga 2'!$D$37</f>
        <v>0</v>
      </c>
      <c r="AI4" s="150">
        <f>'FN priloga 2'!$D$38</f>
        <v>0</v>
      </c>
      <c r="AJ4" s="144">
        <f>'FN priloga 2'!$D$39</f>
        <v>0</v>
      </c>
      <c r="AK4" s="144">
        <f>'FN priloga 2'!$D$40</f>
        <v>0</v>
      </c>
      <c r="AL4" s="144">
        <f>'FN priloga 2'!$D$41</f>
        <v>0</v>
      </c>
      <c r="AM4" s="144">
        <f>'FN priloga 2'!$D$42</f>
        <v>0</v>
      </c>
      <c r="AN4" s="144">
        <f>'FN priloga 2'!$D$43</f>
        <v>0</v>
      </c>
      <c r="AO4" s="144">
        <f>'FN priloga 2'!$D$44</f>
        <v>0</v>
      </c>
      <c r="AP4" s="144">
        <f>'FN priloga 2'!$D$45</f>
        <v>0</v>
      </c>
      <c r="AQ4" s="144">
        <f>'FN priloga 2'!$D$46</f>
        <v>0</v>
      </c>
      <c r="AR4" s="144">
        <f>'FN priloga 2'!$D$47</f>
        <v>0</v>
      </c>
      <c r="AS4" s="151">
        <f>'FN priloga 2'!$D$48</f>
        <v>0</v>
      </c>
      <c r="AT4" s="147">
        <f>'FN priloga 2'!$D$49</f>
        <v>0</v>
      </c>
      <c r="AU4" s="144">
        <f>'FN priloga 2'!$D$50</f>
        <v>0</v>
      </c>
      <c r="AV4" s="144">
        <f>'FN priloga 2'!$D$51</f>
        <v>0</v>
      </c>
      <c r="AW4" s="144">
        <f>'FN priloga 2'!$D$52</f>
        <v>0</v>
      </c>
      <c r="AX4" s="144">
        <f>'FN priloga 2'!$D$53</f>
        <v>0</v>
      </c>
      <c r="AY4" s="144">
        <f>'FN priloga 2'!$D$54</f>
        <v>0</v>
      </c>
      <c r="AZ4" s="149">
        <f>'FN priloga 2'!$D$55</f>
        <v>0</v>
      </c>
      <c r="BA4" s="153">
        <f>'FN priloga 2'!$D$56</f>
        <v>0</v>
      </c>
      <c r="BB4" s="149">
        <f>'FN priloga 2'!$D$57</f>
        <v>0</v>
      </c>
      <c r="BC4" s="147">
        <f>'FN priloga 2'!$D$58</f>
        <v>0</v>
      </c>
      <c r="BD4" s="147">
        <f>'FN priloga 2'!$D$59</f>
        <v>0</v>
      </c>
      <c r="BE4" s="144">
        <f>'FN priloga 2'!$D$60</f>
        <v>0</v>
      </c>
      <c r="BF4" s="144">
        <f>'FN priloga 2'!$D$61</f>
        <v>0</v>
      </c>
      <c r="BG4" s="150">
        <f>'FN priloga 2'!$D$62</f>
        <v>0</v>
      </c>
      <c r="BH4" s="144">
        <f>'FN priloga 2'!$D$63</f>
        <v>0</v>
      </c>
      <c r="BI4" s="144">
        <f>'FN priloga 2'!$D$64</f>
        <v>0</v>
      </c>
      <c r="BJ4" s="144">
        <f>'FN priloga 2'!$D$65</f>
        <v>0</v>
      </c>
      <c r="BK4" s="144">
        <f>'FN priloga 2'!$D$66</f>
        <v>0</v>
      </c>
      <c r="BL4" s="144">
        <f>'FN priloga 2'!$D$67</f>
        <v>0</v>
      </c>
      <c r="BM4" s="144">
        <f>'FN priloga 2'!$D$68</f>
        <v>0</v>
      </c>
      <c r="BN4" s="144">
        <f>'FN priloga 2'!$D$69</f>
        <v>0</v>
      </c>
      <c r="BO4" s="150">
        <f>'FN priloga 2'!$D$70</f>
        <v>0</v>
      </c>
      <c r="BP4" s="144">
        <f>'FN priloga 2'!$D$71</f>
        <v>0</v>
      </c>
      <c r="BQ4" s="144">
        <f>'FN priloga 2'!$D$72</f>
        <v>0</v>
      </c>
      <c r="BR4" s="144">
        <f>'FN priloga 2'!$D$73</f>
        <v>0</v>
      </c>
      <c r="BS4" s="144">
        <f>'FN priloga 2'!$D$74</f>
        <v>0</v>
      </c>
      <c r="BT4" s="144">
        <f>'FN priloga 2'!$D$75</f>
        <v>0</v>
      </c>
      <c r="BU4" s="147">
        <f>'FN priloga 2'!$D$76</f>
        <v>0</v>
      </c>
      <c r="BV4" s="144">
        <f>'FN priloga 2'!$D$77</f>
        <v>0</v>
      </c>
      <c r="BW4" s="144">
        <f>'FN priloga 2'!$D$78</f>
        <v>0</v>
      </c>
      <c r="BX4" s="144">
        <f>'FN priloga 2'!$D$79</f>
        <v>0</v>
      </c>
      <c r="BY4" s="144">
        <f>'FN priloga 2'!$D$80</f>
        <v>0</v>
      </c>
      <c r="BZ4" s="144">
        <f>'FN priloga 2'!$D$81</f>
        <v>0</v>
      </c>
      <c r="CA4" s="144">
        <f>'FN priloga 2'!$D$82</f>
        <v>0</v>
      </c>
      <c r="CB4" s="147">
        <f>'FN priloga 2'!$D$83</f>
        <v>0</v>
      </c>
      <c r="CC4" s="144">
        <f>'FN priloga 2'!$D$84</f>
        <v>0</v>
      </c>
      <c r="CD4" s="144">
        <f>'FN priloga 2'!$D$85</f>
        <v>0</v>
      </c>
      <c r="CE4" s="144">
        <f>'FN priloga 2'!$D$86</f>
        <v>0</v>
      </c>
      <c r="CF4" s="144">
        <f>'FN priloga 2'!$D$87</f>
        <v>0</v>
      </c>
      <c r="CG4" s="144">
        <f>'FN priloga 2'!$D$88</f>
        <v>0</v>
      </c>
      <c r="CH4" s="144">
        <f>'FN priloga 2'!$D$89</f>
        <v>0</v>
      </c>
      <c r="CI4" s="144">
        <f>'FN priloga 2'!$D$90</f>
        <v>0</v>
      </c>
      <c r="CJ4" s="144">
        <f>'FN priloga 2'!$D$91</f>
        <v>0</v>
      </c>
      <c r="CK4" s="150">
        <f>'FN priloga 2'!$D$92</f>
        <v>0</v>
      </c>
      <c r="CL4" s="152">
        <f>'FN priloga 2'!$D$93</f>
        <v>0</v>
      </c>
      <c r="CM4" s="152">
        <f>'FN priloga 2'!$D$94</f>
        <v>0</v>
      </c>
      <c r="CN4" s="152">
        <f>'FN priloga 2'!$D$95</f>
        <v>0</v>
      </c>
      <c r="CO4" s="152">
        <f>'FN priloga 2'!$D$96</f>
        <v>0</v>
      </c>
      <c r="CP4" s="152">
        <f>'FN priloga 2'!$D$97</f>
        <v>0</v>
      </c>
      <c r="CQ4" s="152">
        <f>'FN priloga 2'!$D$98</f>
        <v>0</v>
      </c>
      <c r="CR4" s="152">
        <f>'FN priloga 2'!$D$99</f>
        <v>0</v>
      </c>
      <c r="CS4" s="152">
        <f>'FN priloga 2'!$D$100</f>
        <v>0</v>
      </c>
      <c r="CT4" s="152">
        <f>'FN priloga 2'!$D$101</f>
        <v>0</v>
      </c>
      <c r="CU4" s="152">
        <f>'FN priloga 2'!$D$102</f>
        <v>0</v>
      </c>
      <c r="CV4" s="152">
        <f>'FN priloga 2'!$D$103</f>
        <v>0</v>
      </c>
      <c r="CW4" s="152">
        <f>'FN priloga 2'!$D$104</f>
        <v>0</v>
      </c>
      <c r="CX4" s="152">
        <f>'FN priloga 2'!$D$105</f>
        <v>0</v>
      </c>
      <c r="CY4" s="152">
        <f>'FN priloga 2'!$D$106</f>
        <v>0</v>
      </c>
      <c r="CZ4" s="152">
        <f>'FN priloga 2'!$D$107</f>
        <v>0</v>
      </c>
      <c r="DA4" s="152">
        <f>'FN priloga 2'!$D$108</f>
        <v>0</v>
      </c>
      <c r="DB4" s="150">
        <f>'FN priloga 2'!$D$109</f>
        <v>0</v>
      </c>
      <c r="DC4" s="144">
        <f>'FN priloga 2'!$D$110</f>
        <v>0</v>
      </c>
      <c r="DD4" s="144">
        <f>'FN priloga 2'!$D$111</f>
        <v>0</v>
      </c>
      <c r="DE4" s="144">
        <f>'FN priloga 2'!$D$112</f>
        <v>0</v>
      </c>
      <c r="DF4" s="147">
        <f>'FN priloga 2'!$D$113</f>
        <v>0</v>
      </c>
      <c r="DG4" s="152">
        <f>'FN priloga 2'!$D$114</f>
        <v>0</v>
      </c>
      <c r="DH4" s="152">
        <f>'FN priloga 2'!$D$115</f>
        <v>0</v>
      </c>
      <c r="DI4" s="152">
        <f>'FN priloga 2'!$D$116</f>
        <v>0</v>
      </c>
      <c r="DJ4" s="144">
        <f>'FN priloga 2'!$D$117</f>
        <v>0</v>
      </c>
      <c r="DK4" s="152">
        <f>'FN priloga 2'!$D$118</f>
        <v>0</v>
      </c>
      <c r="DL4" s="153">
        <f>'FN priloga 2'!$D$119</f>
        <v>0</v>
      </c>
      <c r="DM4" s="147">
        <f>'FN priloga 2'!$D$120</f>
        <v>0</v>
      </c>
      <c r="DN4" s="147">
        <f>'FN priloga 2'!$D$121</f>
        <v>0</v>
      </c>
      <c r="DO4" s="125"/>
      <c r="DP4" s="176"/>
      <c r="DQ4" s="729"/>
      <c r="DR4" s="730"/>
      <c r="DS4" s="730"/>
      <c r="DT4" s="124">
        <f>'FN priloga 2'!$D$127</f>
        <v>0</v>
      </c>
      <c r="DU4" s="137">
        <f>'FN priloga 2'!$D$128</f>
        <v>0</v>
      </c>
      <c r="DV4" s="137">
        <f>'FN priloga 2'!$D$129</f>
        <v>0</v>
      </c>
      <c r="DW4" s="137">
        <f>'FN priloga 2'!$D$130</f>
        <v>0</v>
      </c>
      <c r="DX4" s="127">
        <f>'FN priloga 2'!$D$131</f>
        <v>0</v>
      </c>
      <c r="DY4" s="124">
        <f>'FN priloga 2'!$D$132</f>
        <v>0</v>
      </c>
      <c r="DZ4" s="137">
        <f>'FN priloga 2'!$D$133</f>
        <v>0</v>
      </c>
      <c r="EA4" s="137">
        <f>'FN priloga 2'!$D$134</f>
        <v>0</v>
      </c>
      <c r="EB4" s="137">
        <f>'FN priloga 2'!$D$135</f>
        <v>0</v>
      </c>
      <c r="EC4" s="137">
        <f>'FN priloga 2'!$D$136</f>
        <v>0</v>
      </c>
      <c r="ED4" s="127">
        <f>'FN priloga 2'!$D$137</f>
        <v>0</v>
      </c>
      <c r="EE4" s="124">
        <f>'FN priloga 2'!$D$138</f>
        <v>0</v>
      </c>
      <c r="EF4" s="177"/>
      <c r="EG4" s="178"/>
      <c r="EH4" s="729"/>
      <c r="EI4" s="730"/>
      <c r="EJ4" s="730"/>
      <c r="EK4" s="124">
        <f>'FN priloga 2'!$D$144</f>
        <v>0</v>
      </c>
      <c r="EL4" s="137">
        <f>'FN priloga 2'!$D$145</f>
        <v>0</v>
      </c>
      <c r="EM4" s="137">
        <f>'FN priloga 2'!$D$146</f>
        <v>0</v>
      </c>
      <c r="EN4" s="127">
        <f>'FN priloga 2'!$D$147</f>
        <v>0</v>
      </c>
      <c r="EO4" s="124">
        <f>'FN priloga 2'!$D$148</f>
        <v>0</v>
      </c>
      <c r="EP4" s="137">
        <f>'FN priloga 2'!$D$149</f>
        <v>0</v>
      </c>
      <c r="EQ4" s="137">
        <f>'FN priloga 2'!$D$150</f>
        <v>0</v>
      </c>
      <c r="ER4" s="124">
        <f>'FN priloga 2'!$D$151</f>
        <v>0</v>
      </c>
      <c r="ES4" s="126">
        <f>'FN priloga 2'!$D$152</f>
        <v>0</v>
      </c>
      <c r="ET4" s="124">
        <f>'FN priloga 2'!$D$153</f>
        <v>0</v>
      </c>
      <c r="EU4" s="124" t="e">
        <f>'FN priloga 2'!#REF!</f>
        <v>#REF!</v>
      </c>
    </row>
    <row r="5" spans="1:151" ht="181.5" x14ac:dyDescent="0.25">
      <c r="A5" s="154">
        <f>'FN_priloga 1'!$D$2</f>
        <v>78</v>
      </c>
      <c r="B5" s="155">
        <f>'FN_priloga 1'!$B$2</f>
        <v>20192533</v>
      </c>
      <c r="C5" s="155" t="str">
        <f>'FN priloga 2'!$C$1</f>
        <v>EKONOMSKA ŠOLA MURSKA SOBOTA, NORŠINSKA ULICA 13, 9000 MURSKA SOBOTA</v>
      </c>
      <c r="D5" s="171" t="s">
        <v>581</v>
      </c>
      <c r="E5" s="171" t="s">
        <v>453</v>
      </c>
      <c r="F5" s="153">
        <f>'FN priloga 2'!$E$9</f>
        <v>872388</v>
      </c>
      <c r="G5" s="147">
        <f>'FN priloga 2'!$E$10</f>
        <v>872388</v>
      </c>
      <c r="H5" s="147">
        <f>'FN priloga 2'!$E$11</f>
        <v>872388</v>
      </c>
      <c r="I5" s="148">
        <f>'FN priloga 2'!$E$12</f>
        <v>872388</v>
      </c>
      <c r="J5" s="144">
        <f>'FN priloga 2'!$E$13</f>
        <v>872388</v>
      </c>
      <c r="K5" s="144">
        <f>'FN priloga 2'!$E$14</f>
        <v>0</v>
      </c>
      <c r="L5" s="148">
        <f>'FN priloga 2'!$E$15</f>
        <v>0</v>
      </c>
      <c r="M5" s="144">
        <f>'FN priloga 2'!$E$16</f>
        <v>0</v>
      </c>
      <c r="N5" s="144">
        <f>'FN priloga 2'!$E$17</f>
        <v>0</v>
      </c>
      <c r="O5" s="144">
        <f>'FN priloga 2'!$E$18</f>
        <v>0</v>
      </c>
      <c r="P5" s="144">
        <f>'FN priloga 2'!$E$19</f>
        <v>0</v>
      </c>
      <c r="Q5" s="144">
        <f>'FN priloga 2'!$E$20</f>
        <v>0</v>
      </c>
      <c r="R5" s="144">
        <f>'FN priloga 2'!$E$21</f>
        <v>0</v>
      </c>
      <c r="S5" s="144">
        <f>'FN priloga 2'!$E$22</f>
        <v>0</v>
      </c>
      <c r="T5" s="144">
        <f>'FN priloga 2'!$E$23</f>
        <v>0</v>
      </c>
      <c r="U5" s="144">
        <f>'FN priloga 2'!$E$24</f>
        <v>0</v>
      </c>
      <c r="V5" s="144">
        <f>'FN priloga 2'!$E$25</f>
        <v>0</v>
      </c>
      <c r="W5" s="144">
        <f>'FN priloga 2'!$E$26</f>
        <v>0</v>
      </c>
      <c r="X5" s="144">
        <f>'FN priloga 2'!$E$27</f>
        <v>0</v>
      </c>
      <c r="Y5" s="144">
        <f>'FN priloga 2'!$E$28</f>
        <v>0</v>
      </c>
      <c r="Z5" s="148">
        <f>'FN priloga 2'!$E$29</f>
        <v>0</v>
      </c>
      <c r="AA5" s="144">
        <f>'FN priloga 2'!$E$30</f>
        <v>0</v>
      </c>
      <c r="AB5" s="144">
        <f>'FN priloga 2'!$E$31</f>
        <v>0</v>
      </c>
      <c r="AC5" s="144">
        <f>'FN priloga 2'!$E$32</f>
        <v>0</v>
      </c>
      <c r="AD5" s="144">
        <f>'FN priloga 2'!$E$33</f>
        <v>0</v>
      </c>
      <c r="AE5" s="144">
        <f>'FN priloga 2'!$E$34</f>
        <v>0</v>
      </c>
      <c r="AF5" s="144">
        <f>'FN priloga 2'!$E$35</f>
        <v>0</v>
      </c>
      <c r="AG5" s="144">
        <f>'FN priloga 2'!$E$36</f>
        <v>0</v>
      </c>
      <c r="AH5" s="149">
        <f>'FN priloga 2'!$E$37</f>
        <v>0</v>
      </c>
      <c r="AI5" s="150">
        <f>'FN priloga 2'!$E$38</f>
        <v>0</v>
      </c>
      <c r="AJ5" s="144">
        <f>'FN priloga 2'!$E$39</f>
        <v>0</v>
      </c>
      <c r="AK5" s="144">
        <f>'FN priloga 2'!$E$40</f>
        <v>0</v>
      </c>
      <c r="AL5" s="144">
        <f>'FN priloga 2'!$E$41</f>
        <v>0</v>
      </c>
      <c r="AM5" s="144">
        <f>'FN priloga 2'!$E$42</f>
        <v>0</v>
      </c>
      <c r="AN5" s="144">
        <f>'FN priloga 2'!$E$43</f>
        <v>0</v>
      </c>
      <c r="AO5" s="144">
        <f>'FN priloga 2'!$E$44</f>
        <v>0</v>
      </c>
      <c r="AP5" s="144">
        <f>'FN priloga 2'!$E$45</f>
        <v>0</v>
      </c>
      <c r="AQ5" s="144">
        <f>'FN priloga 2'!$E$46</f>
        <v>0</v>
      </c>
      <c r="AR5" s="144">
        <f>'FN priloga 2'!$E$47</f>
        <v>0</v>
      </c>
      <c r="AS5" s="151">
        <f>'FN priloga 2'!$E$48</f>
        <v>0</v>
      </c>
      <c r="AT5" s="147">
        <f>'FN priloga 2'!$E$49</f>
        <v>0</v>
      </c>
      <c r="AU5" s="144">
        <f>'FN priloga 2'!$E$50</f>
        <v>0</v>
      </c>
      <c r="AV5" s="144">
        <f>'FN priloga 2'!$E$51</f>
        <v>0</v>
      </c>
      <c r="AW5" s="144">
        <f>'FN priloga 2'!$E$52</f>
        <v>0</v>
      </c>
      <c r="AX5" s="144">
        <f>'FN priloga 2'!$E$53</f>
        <v>0</v>
      </c>
      <c r="AY5" s="144">
        <f>'FN priloga 2'!$E$54</f>
        <v>0</v>
      </c>
      <c r="AZ5" s="149">
        <f>'FN priloga 2'!$E$55</f>
        <v>0</v>
      </c>
      <c r="BA5" s="153">
        <f>'FN priloga 2'!$E$56</f>
        <v>1049352.69</v>
      </c>
      <c r="BB5" s="149">
        <f>'FN priloga 2'!$E$57</f>
        <v>0</v>
      </c>
      <c r="BC5" s="147">
        <f>'FN priloga 2'!$E$58</f>
        <v>1049352.69</v>
      </c>
      <c r="BD5" s="147">
        <f>'FN priloga 2'!$E$59</f>
        <v>870504.42</v>
      </c>
      <c r="BE5" s="144">
        <f>'FN priloga 2'!$E$60</f>
        <v>785381</v>
      </c>
      <c r="BF5" s="144">
        <f>'FN priloga 2'!$E$61</f>
        <v>29168</v>
      </c>
      <c r="BG5" s="150">
        <f>'FN priloga 2'!$E$62</f>
        <v>46194</v>
      </c>
      <c r="BH5" s="144">
        <f>'FN priloga 2'!$E$63</f>
        <v>25990</v>
      </c>
      <c r="BI5" s="144">
        <f>'FN priloga 2'!$E$64</f>
        <v>20204</v>
      </c>
      <c r="BJ5" s="144">
        <f>'FN priloga 2'!$E$65</f>
        <v>0</v>
      </c>
      <c r="BK5" s="144">
        <f>'FN priloga 2'!$E$66</f>
        <v>0</v>
      </c>
      <c r="BL5" s="144">
        <f>'FN priloga 2'!$E$67</f>
        <v>0</v>
      </c>
      <c r="BM5" s="144">
        <f>'FN priloga 2'!$E$68</f>
        <v>0</v>
      </c>
      <c r="BN5" s="144">
        <f>'FN priloga 2'!$E$69</f>
        <v>0</v>
      </c>
      <c r="BO5" s="150">
        <f>'FN priloga 2'!$E$70</f>
        <v>9761.42</v>
      </c>
      <c r="BP5" s="144">
        <f>'FN priloga 2'!$E$71</f>
        <v>0</v>
      </c>
      <c r="BQ5" s="144">
        <f>'FN priloga 2'!$E$72</f>
        <v>0</v>
      </c>
      <c r="BR5" s="144">
        <f>'FN priloga 2'!$E$73</f>
        <v>2454.42</v>
      </c>
      <c r="BS5" s="144">
        <f>'FN priloga 2'!$E$74</f>
        <v>0</v>
      </c>
      <c r="BT5" s="144">
        <f>'FN priloga 2'!$E$75</f>
        <v>7307</v>
      </c>
      <c r="BU5" s="147">
        <f>'FN priloga 2'!$E$76</f>
        <v>139195.34000000003</v>
      </c>
      <c r="BV5" s="144">
        <f>'FN priloga 2'!$E$77</f>
        <v>69506.22</v>
      </c>
      <c r="BW5" s="144">
        <f>'FN priloga 2'!$E$78</f>
        <v>55683.51</v>
      </c>
      <c r="BX5" s="144">
        <f>'FN priloga 2'!$E$79</f>
        <v>471.23</v>
      </c>
      <c r="BY5" s="144">
        <f>'FN priloga 2'!$E$80</f>
        <v>785.38</v>
      </c>
      <c r="BZ5" s="144">
        <f>'FN priloga 2'!$E$81</f>
        <v>12749</v>
      </c>
      <c r="CA5" s="144">
        <f>'FN priloga 2'!$E$82</f>
        <v>0</v>
      </c>
      <c r="CB5" s="147">
        <f>'FN priloga 2'!$E$83</f>
        <v>39652.93</v>
      </c>
      <c r="CC5" s="144">
        <f>'FN priloga 2'!$E$84</f>
        <v>22409</v>
      </c>
      <c r="CD5" s="144">
        <f>'FN priloga 2'!$E$85</f>
        <v>911.54</v>
      </c>
      <c r="CE5" s="144">
        <f>'FN priloga 2'!$E$86</f>
        <v>7742.52</v>
      </c>
      <c r="CF5" s="144">
        <f>'FN priloga 2'!$E$87</f>
        <v>0</v>
      </c>
      <c r="CG5" s="144">
        <f>'FN priloga 2'!$E$88</f>
        <v>4430</v>
      </c>
      <c r="CH5" s="144">
        <f>'FN priloga 2'!$E$89</f>
        <v>0</v>
      </c>
      <c r="CI5" s="144">
        <f>'FN priloga 2'!$E$90</f>
        <v>0</v>
      </c>
      <c r="CJ5" s="144">
        <f>'FN priloga 2'!$E$91</f>
        <v>0</v>
      </c>
      <c r="CK5" s="150">
        <f>'FN priloga 2'!$E$92</f>
        <v>4159.87</v>
      </c>
      <c r="CL5" s="152">
        <f>'FN priloga 2'!$E$93</f>
        <v>0</v>
      </c>
      <c r="CM5" s="152">
        <f>'FN priloga 2'!$E$94</f>
        <v>0</v>
      </c>
      <c r="CN5" s="152">
        <f>'FN priloga 2'!$E$95</f>
        <v>0</v>
      </c>
      <c r="CO5" s="152">
        <f>'FN priloga 2'!$E$96</f>
        <v>1585</v>
      </c>
      <c r="CP5" s="152">
        <f>'FN priloga 2'!$E$97</f>
        <v>0</v>
      </c>
      <c r="CQ5" s="152">
        <f>'FN priloga 2'!$E$98</f>
        <v>0</v>
      </c>
      <c r="CR5" s="152">
        <f>'FN priloga 2'!$E$99</f>
        <v>2200</v>
      </c>
      <c r="CS5" s="152">
        <f>'FN priloga 2'!$E$100</f>
        <v>374.87</v>
      </c>
      <c r="CT5" s="152">
        <f>'FN priloga 2'!$E$101</f>
        <v>0</v>
      </c>
      <c r="CU5" s="152">
        <f>'FN priloga 2'!$E$102</f>
        <v>0</v>
      </c>
      <c r="CV5" s="152">
        <f>'FN priloga 2'!$E$103</f>
        <v>0</v>
      </c>
      <c r="CW5" s="152">
        <f>'FN priloga 2'!$E$104</f>
        <v>0</v>
      </c>
      <c r="CX5" s="152">
        <f>'FN priloga 2'!$E$105</f>
        <v>0</v>
      </c>
      <c r="CY5" s="152">
        <f>'FN priloga 2'!$E$106</f>
        <v>0</v>
      </c>
      <c r="CZ5" s="152">
        <f>'FN priloga 2'!$E$107</f>
        <v>0</v>
      </c>
      <c r="DA5" s="152">
        <f>'FN priloga 2'!$E$108</f>
        <v>0</v>
      </c>
      <c r="DB5" s="150">
        <f>'FN priloga 2'!$E$109</f>
        <v>0</v>
      </c>
      <c r="DC5" s="144">
        <f>'FN priloga 2'!$E$110</f>
        <v>0</v>
      </c>
      <c r="DD5" s="144">
        <f>'FN priloga 2'!$E$111</f>
        <v>0</v>
      </c>
      <c r="DE5" s="144">
        <f>'FN priloga 2'!$E$112</f>
        <v>0</v>
      </c>
      <c r="DF5" s="147">
        <f>'FN priloga 2'!$E$113</f>
        <v>0</v>
      </c>
      <c r="DG5" s="152">
        <f>'FN priloga 2'!$E$114</f>
        <v>0</v>
      </c>
      <c r="DH5" s="152">
        <f>'FN priloga 2'!$E$115</f>
        <v>0</v>
      </c>
      <c r="DI5" s="152">
        <f>'FN priloga 2'!$E$116</f>
        <v>0</v>
      </c>
      <c r="DJ5" s="144">
        <f>'FN priloga 2'!$E$117</f>
        <v>0</v>
      </c>
      <c r="DK5" s="152">
        <f>'FN priloga 2'!$E$118</f>
        <v>0</v>
      </c>
      <c r="DL5" s="153">
        <f>'FN priloga 2'!$E$119</f>
        <v>-176964.68999999994</v>
      </c>
      <c r="DM5" s="147">
        <f>'FN priloga 2'!$E$120</f>
        <v>-176964.68999999994</v>
      </c>
      <c r="DN5" s="147">
        <f>'FN priloga 2'!$E$121</f>
        <v>0</v>
      </c>
      <c r="DO5" s="125"/>
      <c r="DP5" s="176"/>
      <c r="DQ5" s="729"/>
      <c r="DR5" s="730"/>
      <c r="DS5" s="730"/>
      <c r="DT5" s="124">
        <f>'FN priloga 2'!$E$127</f>
        <v>0</v>
      </c>
      <c r="DU5" s="137">
        <f>'FN priloga 2'!$E$128</f>
        <v>0</v>
      </c>
      <c r="DV5" s="137">
        <f>'FN priloga 2'!$E$129</f>
        <v>0</v>
      </c>
      <c r="DW5" s="137">
        <f>'FN priloga 2'!$E$130</f>
        <v>0</v>
      </c>
      <c r="DX5" s="127">
        <f>'FN priloga 2'!$E$131</f>
        <v>0</v>
      </c>
      <c r="DY5" s="124">
        <f>'FN priloga 2'!$E$132</f>
        <v>0</v>
      </c>
      <c r="DZ5" s="137">
        <f>'FN priloga 2'!$E$133</f>
        <v>0</v>
      </c>
      <c r="EA5" s="137">
        <f>'FN priloga 2'!$E$134</f>
        <v>0</v>
      </c>
      <c r="EB5" s="137">
        <f>'FN priloga 2'!$E$135</f>
        <v>0</v>
      </c>
      <c r="EC5" s="137">
        <f>'FN priloga 2'!$E$136</f>
        <v>0</v>
      </c>
      <c r="ED5" s="127">
        <f>'FN priloga 2'!$E$137</f>
        <v>0</v>
      </c>
      <c r="EE5" s="124">
        <f>'FN priloga 2'!$E$138</f>
        <v>0</v>
      </c>
      <c r="EF5" s="177"/>
      <c r="EG5" s="178"/>
      <c r="EH5" s="729"/>
      <c r="EI5" s="730"/>
      <c r="EJ5" s="730"/>
      <c r="EK5" s="124">
        <f>'FN priloga 2'!$E$144</f>
        <v>0</v>
      </c>
      <c r="EL5" s="137">
        <f>'FN priloga 2'!$E$145</f>
        <v>0</v>
      </c>
      <c r="EM5" s="137">
        <f>'FN priloga 2'!$E$146</f>
        <v>0</v>
      </c>
      <c r="EN5" s="127">
        <f>'FN priloga 2'!$E$147</f>
        <v>0</v>
      </c>
      <c r="EO5" s="124">
        <f>'FN priloga 2'!$E$148</f>
        <v>0</v>
      </c>
      <c r="EP5" s="137">
        <f>'FN priloga 2'!$E$149</f>
        <v>0</v>
      </c>
      <c r="EQ5" s="137">
        <f>'FN priloga 2'!$E$150</f>
        <v>0</v>
      </c>
      <c r="ER5" s="124">
        <f>'FN priloga 2'!$E$151</f>
        <v>0</v>
      </c>
      <c r="ES5" s="126">
        <f>'FN priloga 2'!$E$152</f>
        <v>0</v>
      </c>
      <c r="ET5" s="124">
        <f>'FN priloga 2'!$E$153</f>
        <v>-176965</v>
      </c>
      <c r="EU5" s="124" t="e">
        <f>'FN priloga 2'!#REF!</f>
        <v>#REF!</v>
      </c>
    </row>
    <row r="6" spans="1:151" ht="181.5" x14ac:dyDescent="0.25">
      <c r="A6" s="154">
        <f>'FN_priloga 1'!$D$2</f>
        <v>78</v>
      </c>
      <c r="B6" s="155">
        <f>'FN_priloga 1'!$B$2</f>
        <v>20192533</v>
      </c>
      <c r="C6" s="155" t="str">
        <f>'FN priloga 2'!$C$1</f>
        <v>EKONOMSKA ŠOLA MURSKA SOBOTA, NORŠINSKA ULICA 13, 9000 MURSKA SOBOTA</v>
      </c>
      <c r="D6" s="171" t="s">
        <v>581</v>
      </c>
      <c r="E6" s="171" t="s">
        <v>454</v>
      </c>
      <c r="F6" s="153">
        <f>'FN priloga 2'!$F$9</f>
        <v>0</v>
      </c>
      <c r="G6" s="147">
        <f>'FN priloga 2'!$F$10</f>
        <v>0</v>
      </c>
      <c r="H6" s="147">
        <f>'FN priloga 2'!$F$11</f>
        <v>0</v>
      </c>
      <c r="I6" s="148">
        <f>'FN priloga 2'!$F$12</f>
        <v>0</v>
      </c>
      <c r="J6" s="144">
        <f>'FN priloga 2'!$F$13</f>
        <v>0</v>
      </c>
      <c r="K6" s="144">
        <f>'FN priloga 2'!$F$14</f>
        <v>0</v>
      </c>
      <c r="L6" s="148">
        <f>'FN priloga 2'!$F$15</f>
        <v>0</v>
      </c>
      <c r="M6" s="144">
        <f>'FN priloga 2'!$F$16</f>
        <v>0</v>
      </c>
      <c r="N6" s="144">
        <f>'FN priloga 2'!$F$17</f>
        <v>0</v>
      </c>
      <c r="O6" s="144">
        <f>'FN priloga 2'!$F$18</f>
        <v>0</v>
      </c>
      <c r="P6" s="144">
        <f>'FN priloga 2'!$F$19</f>
        <v>0</v>
      </c>
      <c r="Q6" s="144">
        <f>'FN priloga 2'!$F$20</f>
        <v>0</v>
      </c>
      <c r="R6" s="144">
        <f>'FN priloga 2'!$F$21</f>
        <v>0</v>
      </c>
      <c r="S6" s="144">
        <f>'FN priloga 2'!$F$22</f>
        <v>0</v>
      </c>
      <c r="T6" s="144">
        <f>'FN priloga 2'!$F$23</f>
        <v>0</v>
      </c>
      <c r="U6" s="144">
        <f>'FN priloga 2'!$F$24</f>
        <v>0</v>
      </c>
      <c r="V6" s="144">
        <f>'FN priloga 2'!$F$25</f>
        <v>0</v>
      </c>
      <c r="W6" s="144">
        <f>'FN priloga 2'!$F$26</f>
        <v>0</v>
      </c>
      <c r="X6" s="144">
        <f>'FN priloga 2'!$F$27</f>
        <v>0</v>
      </c>
      <c r="Y6" s="144">
        <f>'FN priloga 2'!$F$28</f>
        <v>0</v>
      </c>
      <c r="Z6" s="148">
        <f>'FN priloga 2'!$F$29</f>
        <v>0</v>
      </c>
      <c r="AA6" s="144">
        <f>'FN priloga 2'!$F$30</f>
        <v>0</v>
      </c>
      <c r="AB6" s="144">
        <f>'FN priloga 2'!$F$31</f>
        <v>0</v>
      </c>
      <c r="AC6" s="144">
        <f>'FN priloga 2'!$F$32</f>
        <v>0</v>
      </c>
      <c r="AD6" s="144">
        <f>'FN priloga 2'!$F$33</f>
        <v>0</v>
      </c>
      <c r="AE6" s="144">
        <f>'FN priloga 2'!$F$34</f>
        <v>0</v>
      </c>
      <c r="AF6" s="144">
        <f>'FN priloga 2'!$F$35</f>
        <v>0</v>
      </c>
      <c r="AG6" s="144">
        <f>'FN priloga 2'!$F$36</f>
        <v>0</v>
      </c>
      <c r="AH6" s="149">
        <f>'FN priloga 2'!$F$37</f>
        <v>0</v>
      </c>
      <c r="AI6" s="150">
        <f>'FN priloga 2'!$F$38</f>
        <v>0</v>
      </c>
      <c r="AJ6" s="144">
        <f>'FN priloga 2'!$F$39</f>
        <v>0</v>
      </c>
      <c r="AK6" s="144">
        <f>'FN priloga 2'!$F$40</f>
        <v>0</v>
      </c>
      <c r="AL6" s="144">
        <f>'FN priloga 2'!$F$41</f>
        <v>0</v>
      </c>
      <c r="AM6" s="144">
        <f>'FN priloga 2'!$F$42</f>
        <v>0</v>
      </c>
      <c r="AN6" s="144">
        <f>'FN priloga 2'!$F$43</f>
        <v>0</v>
      </c>
      <c r="AO6" s="144">
        <f>'FN priloga 2'!$F$44</f>
        <v>0</v>
      </c>
      <c r="AP6" s="144">
        <f>'FN priloga 2'!$F$45</f>
        <v>0</v>
      </c>
      <c r="AQ6" s="144">
        <f>'FN priloga 2'!$F$46</f>
        <v>0</v>
      </c>
      <c r="AR6" s="144">
        <f>'FN priloga 2'!$F$47</f>
        <v>0</v>
      </c>
      <c r="AS6" s="151">
        <f>'FN priloga 2'!$F$48</f>
        <v>0</v>
      </c>
      <c r="AT6" s="147">
        <f>'FN priloga 2'!$F$49</f>
        <v>0</v>
      </c>
      <c r="AU6" s="144">
        <f>'FN priloga 2'!$F$50</f>
        <v>0</v>
      </c>
      <c r="AV6" s="144">
        <f>'FN priloga 2'!$F$51</f>
        <v>0</v>
      </c>
      <c r="AW6" s="144">
        <f>'FN priloga 2'!$F$52</f>
        <v>0</v>
      </c>
      <c r="AX6" s="144">
        <f>'FN priloga 2'!$F$53</f>
        <v>0</v>
      </c>
      <c r="AY6" s="144">
        <f>'FN priloga 2'!$F$54</f>
        <v>0</v>
      </c>
      <c r="AZ6" s="149">
        <f>'FN priloga 2'!$F$55</f>
        <v>0</v>
      </c>
      <c r="BA6" s="153">
        <f>'FN priloga 2'!$F$56</f>
        <v>0</v>
      </c>
      <c r="BB6" s="149">
        <f>'FN priloga 2'!$F$57</f>
        <v>0</v>
      </c>
      <c r="BC6" s="147">
        <f>'FN priloga 2'!$F$58</f>
        <v>0</v>
      </c>
      <c r="BD6" s="147">
        <f>'FN priloga 2'!$F$59</f>
        <v>0</v>
      </c>
      <c r="BE6" s="144">
        <f>'FN priloga 2'!$F$60</f>
        <v>0</v>
      </c>
      <c r="BF6" s="144">
        <f>'FN priloga 2'!$F$61</f>
        <v>0</v>
      </c>
      <c r="BG6" s="150">
        <f>'FN priloga 2'!$F$62</f>
        <v>0</v>
      </c>
      <c r="BH6" s="144">
        <f>'FN priloga 2'!$F$63</f>
        <v>0</v>
      </c>
      <c r="BI6" s="144">
        <f>'FN priloga 2'!$F$64</f>
        <v>0</v>
      </c>
      <c r="BJ6" s="144">
        <f>'FN priloga 2'!$F$65</f>
        <v>0</v>
      </c>
      <c r="BK6" s="144">
        <f>'FN priloga 2'!$F$66</f>
        <v>0</v>
      </c>
      <c r="BL6" s="144">
        <f>'FN priloga 2'!$F$67</f>
        <v>0</v>
      </c>
      <c r="BM6" s="144">
        <f>'FN priloga 2'!$F$68</f>
        <v>0</v>
      </c>
      <c r="BN6" s="144">
        <f>'FN priloga 2'!$F$69</f>
        <v>0</v>
      </c>
      <c r="BO6" s="150">
        <f>'FN priloga 2'!$F$70</f>
        <v>0</v>
      </c>
      <c r="BP6" s="144">
        <f>'FN priloga 2'!$F$71</f>
        <v>0</v>
      </c>
      <c r="BQ6" s="144">
        <f>'FN priloga 2'!$F$72</f>
        <v>0</v>
      </c>
      <c r="BR6" s="144">
        <f>'FN priloga 2'!$F$73</f>
        <v>0</v>
      </c>
      <c r="BS6" s="144">
        <f>'FN priloga 2'!$F$74</f>
        <v>0</v>
      </c>
      <c r="BT6" s="144">
        <f>'FN priloga 2'!$F$75</f>
        <v>0</v>
      </c>
      <c r="BU6" s="147">
        <f>'FN priloga 2'!$F$76</f>
        <v>0</v>
      </c>
      <c r="BV6" s="144">
        <f>'FN priloga 2'!$F$77</f>
        <v>0</v>
      </c>
      <c r="BW6" s="144">
        <f>'FN priloga 2'!$F$78</f>
        <v>0</v>
      </c>
      <c r="BX6" s="144">
        <f>'FN priloga 2'!$F$79</f>
        <v>0</v>
      </c>
      <c r="BY6" s="144">
        <f>'FN priloga 2'!$F$80</f>
        <v>0</v>
      </c>
      <c r="BZ6" s="144">
        <f>'FN priloga 2'!$F$81</f>
        <v>0</v>
      </c>
      <c r="CA6" s="144">
        <f>'FN priloga 2'!$F$82</f>
        <v>0</v>
      </c>
      <c r="CB6" s="147">
        <f>'FN priloga 2'!$F$83</f>
        <v>0</v>
      </c>
      <c r="CC6" s="144">
        <f>'FN priloga 2'!$F$84</f>
        <v>0</v>
      </c>
      <c r="CD6" s="144">
        <f>'FN priloga 2'!$F$85</f>
        <v>0</v>
      </c>
      <c r="CE6" s="144">
        <f>'FN priloga 2'!$F$86</f>
        <v>0</v>
      </c>
      <c r="CF6" s="144">
        <f>'FN priloga 2'!$F$87</f>
        <v>0</v>
      </c>
      <c r="CG6" s="144">
        <f>'FN priloga 2'!$F$88</f>
        <v>0</v>
      </c>
      <c r="CH6" s="144">
        <f>'FN priloga 2'!$F$89</f>
        <v>0</v>
      </c>
      <c r="CI6" s="144">
        <f>'FN priloga 2'!$F$90</f>
        <v>0</v>
      </c>
      <c r="CJ6" s="144">
        <f>'FN priloga 2'!$F$91</f>
        <v>0</v>
      </c>
      <c r="CK6" s="150">
        <f>'FN priloga 2'!$F$92</f>
        <v>0</v>
      </c>
      <c r="CL6" s="152">
        <f>'FN priloga 2'!$F$93</f>
        <v>0</v>
      </c>
      <c r="CM6" s="152">
        <f>'FN priloga 2'!$F$94</f>
        <v>0</v>
      </c>
      <c r="CN6" s="152">
        <f>'FN priloga 2'!$F$95</f>
        <v>0</v>
      </c>
      <c r="CO6" s="152">
        <f>'FN priloga 2'!$F$96</f>
        <v>0</v>
      </c>
      <c r="CP6" s="152">
        <f>'FN priloga 2'!$F$97</f>
        <v>0</v>
      </c>
      <c r="CQ6" s="152">
        <f>'FN priloga 2'!$F$98</f>
        <v>0</v>
      </c>
      <c r="CR6" s="152">
        <f>'FN priloga 2'!$F$99</f>
        <v>0</v>
      </c>
      <c r="CS6" s="152">
        <f>'FN priloga 2'!$F$100</f>
        <v>0</v>
      </c>
      <c r="CT6" s="152">
        <f>'FN priloga 2'!$F$101</f>
        <v>0</v>
      </c>
      <c r="CU6" s="152">
        <f>'FN priloga 2'!$F$102</f>
        <v>0</v>
      </c>
      <c r="CV6" s="152">
        <f>'FN priloga 2'!$F$103</f>
        <v>0</v>
      </c>
      <c r="CW6" s="152">
        <f>'FN priloga 2'!$F$104</f>
        <v>0</v>
      </c>
      <c r="CX6" s="152">
        <f>'FN priloga 2'!$F$105</f>
        <v>0</v>
      </c>
      <c r="CY6" s="152">
        <f>'FN priloga 2'!$F$106</f>
        <v>0</v>
      </c>
      <c r="CZ6" s="152">
        <f>'FN priloga 2'!$F$107</f>
        <v>0</v>
      </c>
      <c r="DA6" s="152">
        <f>'FN priloga 2'!$F$108</f>
        <v>0</v>
      </c>
      <c r="DB6" s="150">
        <f>'FN priloga 2'!$F$109</f>
        <v>0</v>
      </c>
      <c r="DC6" s="144">
        <f>'FN priloga 2'!$F$110</f>
        <v>0</v>
      </c>
      <c r="DD6" s="144">
        <f>'FN priloga 2'!$F$111</f>
        <v>0</v>
      </c>
      <c r="DE6" s="144">
        <f>'FN priloga 2'!$F$112</f>
        <v>0</v>
      </c>
      <c r="DF6" s="147">
        <f>'FN priloga 2'!$F$113</f>
        <v>0</v>
      </c>
      <c r="DG6" s="152">
        <f>'FN priloga 2'!$F$114</f>
        <v>0</v>
      </c>
      <c r="DH6" s="152">
        <f>'FN priloga 2'!$F$115</f>
        <v>0</v>
      </c>
      <c r="DI6" s="152">
        <f>'FN priloga 2'!$F$116</f>
        <v>0</v>
      </c>
      <c r="DJ6" s="144">
        <f>'FN priloga 2'!$F$117</f>
        <v>0</v>
      </c>
      <c r="DK6" s="152">
        <f>'FN priloga 2'!$F$118</f>
        <v>0</v>
      </c>
      <c r="DL6" s="153">
        <f>'FN priloga 2'!$F$119</f>
        <v>0</v>
      </c>
      <c r="DM6" s="147">
        <f>'FN priloga 2'!$F$120</f>
        <v>0</v>
      </c>
      <c r="DN6" s="147">
        <f>'FN priloga 2'!$F$121</f>
        <v>0</v>
      </c>
      <c r="DO6" s="125"/>
      <c r="DP6" s="176"/>
      <c r="DQ6" s="729"/>
      <c r="DR6" s="730"/>
      <c r="DS6" s="730"/>
      <c r="DT6" s="124">
        <f>'FN priloga 2'!$F$127</f>
        <v>0</v>
      </c>
      <c r="DU6" s="137">
        <f>'FN priloga 2'!$F$128</f>
        <v>0</v>
      </c>
      <c r="DV6" s="137">
        <f>'FN priloga 2'!$F$129</f>
        <v>0</v>
      </c>
      <c r="DW6" s="137">
        <f>'FN priloga 2'!$F$130</f>
        <v>0</v>
      </c>
      <c r="DX6" s="127">
        <f>'FN priloga 2'!$F$131</f>
        <v>0</v>
      </c>
      <c r="DY6" s="124">
        <f>'FN priloga 2'!$F$132</f>
        <v>0</v>
      </c>
      <c r="DZ6" s="137">
        <f>'FN priloga 2'!$F$133</f>
        <v>0</v>
      </c>
      <c r="EA6" s="137">
        <f>'FN priloga 2'!$F$134</f>
        <v>0</v>
      </c>
      <c r="EB6" s="137">
        <f>'FN priloga 2'!$F$135</f>
        <v>0</v>
      </c>
      <c r="EC6" s="137">
        <f>'FN priloga 2'!$F$136</f>
        <v>0</v>
      </c>
      <c r="ED6" s="127">
        <f>'FN priloga 2'!$F$137</f>
        <v>0</v>
      </c>
      <c r="EE6" s="124">
        <f>'FN priloga 2'!$F$138</f>
        <v>0</v>
      </c>
      <c r="EF6" s="177"/>
      <c r="EG6" s="178"/>
      <c r="EH6" s="729"/>
      <c r="EI6" s="730"/>
      <c r="EJ6" s="730"/>
      <c r="EK6" s="124">
        <f>'FN priloga 2'!$F$144</f>
        <v>0</v>
      </c>
      <c r="EL6" s="137">
        <f>'FN priloga 2'!$F$145</f>
        <v>0</v>
      </c>
      <c r="EM6" s="137">
        <f>'FN priloga 2'!$F$146</f>
        <v>0</v>
      </c>
      <c r="EN6" s="127">
        <f>'FN priloga 2'!$F$147</f>
        <v>0</v>
      </c>
      <c r="EO6" s="124">
        <f>'FN priloga 2'!$F$148</f>
        <v>0</v>
      </c>
      <c r="EP6" s="137">
        <f>'FN priloga 2'!$F$149</f>
        <v>0</v>
      </c>
      <c r="EQ6" s="137">
        <f>'FN priloga 2'!$F$150</f>
        <v>0</v>
      </c>
      <c r="ER6" s="124">
        <f>'FN priloga 2'!$F$151</f>
        <v>0</v>
      </c>
      <c r="ES6" s="126">
        <f>'FN priloga 2'!$F$152</f>
        <v>0</v>
      </c>
      <c r="ET6" s="124">
        <f>'FN priloga 2'!$F$153</f>
        <v>0</v>
      </c>
      <c r="EU6" s="124" t="e">
        <f>'FN priloga 2'!#REF!</f>
        <v>#REF!</v>
      </c>
    </row>
    <row r="7" spans="1:151" ht="181.5" x14ac:dyDescent="0.25">
      <c r="A7" s="154">
        <f>'FN_priloga 1'!$D$2</f>
        <v>78</v>
      </c>
      <c r="B7" s="155">
        <f>'FN_priloga 1'!$B$2</f>
        <v>20192533</v>
      </c>
      <c r="C7" s="155" t="str">
        <f>'FN priloga 2'!$C$1</f>
        <v>EKONOMSKA ŠOLA MURSKA SOBOTA, NORŠINSKA ULICA 13, 9000 MURSKA SOBOTA</v>
      </c>
      <c r="D7" s="171" t="s">
        <v>581</v>
      </c>
      <c r="E7" s="171" t="s">
        <v>455</v>
      </c>
      <c r="F7" s="153">
        <f>'FN priloga 2'!$G$9</f>
        <v>392807</v>
      </c>
      <c r="G7" s="147">
        <f>'FN priloga 2'!$G$10</f>
        <v>392807</v>
      </c>
      <c r="H7" s="147">
        <f>'FN priloga 2'!$G$11</f>
        <v>138007</v>
      </c>
      <c r="I7" s="148">
        <f>'FN priloga 2'!$G$12</f>
        <v>138007</v>
      </c>
      <c r="J7" s="144">
        <f>'FN priloga 2'!$G$13</f>
        <v>0</v>
      </c>
      <c r="K7" s="144">
        <f>'FN priloga 2'!$G$14</f>
        <v>0</v>
      </c>
      <c r="L7" s="148">
        <f>'FN priloga 2'!$G$15</f>
        <v>115932</v>
      </c>
      <c r="M7" s="144">
        <f>'FN priloga 2'!$G$16</f>
        <v>43472</v>
      </c>
      <c r="N7" s="144">
        <f>'FN priloga 2'!$G$17</f>
        <v>0</v>
      </c>
      <c r="O7" s="144">
        <f>'FN priloga 2'!$G$18</f>
        <v>0</v>
      </c>
      <c r="P7" s="144">
        <f>'FN priloga 2'!$G$19</f>
        <v>3600</v>
      </c>
      <c r="Q7" s="144">
        <f>'FN priloga 2'!$G$20</f>
        <v>0</v>
      </c>
      <c r="R7" s="144">
        <f>'FN priloga 2'!$G$21</f>
        <v>0</v>
      </c>
      <c r="S7" s="144">
        <f>'FN priloga 2'!$G$22</f>
        <v>0</v>
      </c>
      <c r="T7" s="144">
        <f>'FN priloga 2'!$G$23</f>
        <v>0</v>
      </c>
      <c r="U7" s="144">
        <f>'FN priloga 2'!$G$24</f>
        <v>49000</v>
      </c>
      <c r="V7" s="144">
        <f>'FN priloga 2'!$G$25</f>
        <v>19860</v>
      </c>
      <c r="W7" s="144">
        <f>'FN priloga 2'!$G$26</f>
        <v>0</v>
      </c>
      <c r="X7" s="144">
        <f>'FN priloga 2'!$G$27</f>
        <v>22075</v>
      </c>
      <c r="Y7" s="144">
        <f>'FN priloga 2'!$G$28</f>
        <v>0</v>
      </c>
      <c r="Z7" s="148">
        <f>'FN priloga 2'!$G$29</f>
        <v>0</v>
      </c>
      <c r="AA7" s="144">
        <f>'FN priloga 2'!$G$30</f>
        <v>0</v>
      </c>
      <c r="AB7" s="144">
        <f>'FN priloga 2'!$G$31</f>
        <v>0</v>
      </c>
      <c r="AC7" s="144">
        <f>'FN priloga 2'!$G$32</f>
        <v>0</v>
      </c>
      <c r="AD7" s="144">
        <f>'FN priloga 2'!$G$33</f>
        <v>0</v>
      </c>
      <c r="AE7" s="144">
        <f>'FN priloga 2'!$G$34</f>
        <v>0</v>
      </c>
      <c r="AF7" s="144">
        <f>'FN priloga 2'!$G$35</f>
        <v>0</v>
      </c>
      <c r="AG7" s="144">
        <f>'FN priloga 2'!$G$36</f>
        <v>0</v>
      </c>
      <c r="AH7" s="149">
        <f>'FN priloga 2'!$G$37</f>
        <v>0</v>
      </c>
      <c r="AI7" s="150">
        <f>'FN priloga 2'!$G$38</f>
        <v>254800</v>
      </c>
      <c r="AJ7" s="144">
        <f>'FN priloga 2'!$G$39</f>
        <v>194000</v>
      </c>
      <c r="AK7" s="144">
        <f>'FN priloga 2'!$G$40</f>
        <v>100</v>
      </c>
      <c r="AL7" s="144">
        <f>'FN priloga 2'!$G$41</f>
        <v>0</v>
      </c>
      <c r="AM7" s="144">
        <f>'FN priloga 2'!$G$42</f>
        <v>19500</v>
      </c>
      <c r="AN7" s="144">
        <f>'FN priloga 2'!$G$43</f>
        <v>0</v>
      </c>
      <c r="AO7" s="144">
        <f>'FN priloga 2'!$G$44</f>
        <v>5200</v>
      </c>
      <c r="AP7" s="144">
        <f>'FN priloga 2'!$G$45</f>
        <v>0</v>
      </c>
      <c r="AQ7" s="144">
        <f>'FN priloga 2'!$G$46</f>
        <v>36000</v>
      </c>
      <c r="AR7" s="144">
        <f>'FN priloga 2'!$G$47</f>
        <v>0</v>
      </c>
      <c r="AS7" s="151">
        <f>'FN priloga 2'!$G$48</f>
        <v>0</v>
      </c>
      <c r="AT7" s="147">
        <f>'FN priloga 2'!$G$49</f>
        <v>0</v>
      </c>
      <c r="AU7" s="144">
        <f>'FN priloga 2'!$G$50</f>
        <v>0</v>
      </c>
      <c r="AV7" s="144">
        <f>'FN priloga 2'!$G$51</f>
        <v>0</v>
      </c>
      <c r="AW7" s="144">
        <f>'FN priloga 2'!$G$52</f>
        <v>0</v>
      </c>
      <c r="AX7" s="144">
        <f>'FN priloga 2'!$G$53</f>
        <v>0</v>
      </c>
      <c r="AY7" s="144">
        <f>'FN priloga 2'!$G$54</f>
        <v>0</v>
      </c>
      <c r="AZ7" s="149">
        <f>'FN priloga 2'!$G$55</f>
        <v>0</v>
      </c>
      <c r="BA7" s="153">
        <f>'FN priloga 2'!$G$56</f>
        <v>445397.79000000004</v>
      </c>
      <c r="BB7" s="149">
        <f>'FN priloga 2'!$G$57</f>
        <v>0</v>
      </c>
      <c r="BC7" s="147">
        <f>'FN priloga 2'!$G$58</f>
        <v>445397.79000000004</v>
      </c>
      <c r="BD7" s="147">
        <f>'FN priloga 2'!$G$59</f>
        <v>182415</v>
      </c>
      <c r="BE7" s="144">
        <f>'FN priloga 2'!$G$60</f>
        <v>159784</v>
      </c>
      <c r="BF7" s="144">
        <f>'FN priloga 2'!$G$61</f>
        <v>8492</v>
      </c>
      <c r="BG7" s="150">
        <f>'FN priloga 2'!$G$62</f>
        <v>7065</v>
      </c>
      <c r="BH7" s="144">
        <f>'FN priloga 2'!$G$63</f>
        <v>2760</v>
      </c>
      <c r="BI7" s="144">
        <f>'FN priloga 2'!$G$64</f>
        <v>4305</v>
      </c>
      <c r="BJ7" s="144">
        <f>'FN priloga 2'!$G$65</f>
        <v>0</v>
      </c>
      <c r="BK7" s="144">
        <f>'FN priloga 2'!$G$66</f>
        <v>0</v>
      </c>
      <c r="BL7" s="144">
        <f>'FN priloga 2'!$G$67</f>
        <v>0</v>
      </c>
      <c r="BM7" s="144">
        <f>'FN priloga 2'!$G$68</f>
        <v>0</v>
      </c>
      <c r="BN7" s="144">
        <f>'FN priloga 2'!$G$69</f>
        <v>0</v>
      </c>
      <c r="BO7" s="150">
        <f>'FN priloga 2'!$G$70</f>
        <v>7074</v>
      </c>
      <c r="BP7" s="144">
        <f>'FN priloga 2'!$G$71</f>
        <v>0</v>
      </c>
      <c r="BQ7" s="144">
        <f>'FN priloga 2'!$G$72</f>
        <v>0</v>
      </c>
      <c r="BR7" s="144">
        <f>'FN priloga 2'!$G$73</f>
        <v>0</v>
      </c>
      <c r="BS7" s="144">
        <f>'FN priloga 2'!$G$74</f>
        <v>0</v>
      </c>
      <c r="BT7" s="144">
        <f>'FN priloga 2'!$G$75</f>
        <v>7074</v>
      </c>
      <c r="BU7" s="147">
        <f>'FN priloga 2'!$G$76</f>
        <v>28735.219999999998</v>
      </c>
      <c r="BV7" s="144">
        <f>'FN priloga 2'!$G$77</f>
        <v>14140.88</v>
      </c>
      <c r="BW7" s="144">
        <f>'FN priloga 2'!$G$78</f>
        <v>11328.69</v>
      </c>
      <c r="BX7" s="144">
        <f>'FN priloga 2'!$G$79</f>
        <v>95.87</v>
      </c>
      <c r="BY7" s="144">
        <f>'FN priloga 2'!$G$80</f>
        <v>159.78</v>
      </c>
      <c r="BZ7" s="144">
        <f>'FN priloga 2'!$G$81</f>
        <v>3010</v>
      </c>
      <c r="CA7" s="144">
        <f>'FN priloga 2'!$G$82</f>
        <v>0</v>
      </c>
      <c r="CB7" s="147">
        <f>'FN priloga 2'!$G$83</f>
        <v>136172.57</v>
      </c>
      <c r="CC7" s="144">
        <f>'FN priloga 2'!$G$84</f>
        <v>42835.11</v>
      </c>
      <c r="CD7" s="144">
        <f>'FN priloga 2'!$G$85</f>
        <v>1370.82</v>
      </c>
      <c r="CE7" s="144">
        <f>'FN priloga 2'!$G$86</f>
        <v>48571.65</v>
      </c>
      <c r="CF7" s="144">
        <f>'FN priloga 2'!$G$87</f>
        <v>0</v>
      </c>
      <c r="CG7" s="144">
        <f>'FN priloga 2'!$G$88</f>
        <v>4978.7700000000004</v>
      </c>
      <c r="CH7" s="144">
        <f>'FN priloga 2'!$G$89</f>
        <v>3020</v>
      </c>
      <c r="CI7" s="144">
        <f>'FN priloga 2'!$G$90</f>
        <v>7815</v>
      </c>
      <c r="CJ7" s="144">
        <f>'FN priloga 2'!$G$91</f>
        <v>0</v>
      </c>
      <c r="CK7" s="150">
        <f>'FN priloga 2'!$G$92</f>
        <v>27581.22</v>
      </c>
      <c r="CL7" s="152">
        <f>'FN priloga 2'!$G$93</f>
        <v>0</v>
      </c>
      <c r="CM7" s="152">
        <f>'FN priloga 2'!$G$94</f>
        <v>0</v>
      </c>
      <c r="CN7" s="152">
        <f>'FN priloga 2'!$G$95</f>
        <v>0</v>
      </c>
      <c r="CO7" s="152">
        <f>'FN priloga 2'!$G$96</f>
        <v>2739</v>
      </c>
      <c r="CP7" s="152">
        <f>'FN priloga 2'!$G$97</f>
        <v>0</v>
      </c>
      <c r="CQ7" s="152">
        <f>'FN priloga 2'!$G$98</f>
        <v>0</v>
      </c>
      <c r="CR7" s="152">
        <f>'FN priloga 2'!$G$99</f>
        <v>5100</v>
      </c>
      <c r="CS7" s="152">
        <f>'FN priloga 2'!$G$100</f>
        <v>19742.22</v>
      </c>
      <c r="CT7" s="152">
        <f>'FN priloga 2'!$G$101</f>
        <v>0</v>
      </c>
      <c r="CU7" s="152">
        <f>'FN priloga 2'!$G$102</f>
        <v>0</v>
      </c>
      <c r="CV7" s="152">
        <f>'FN priloga 2'!$G$103</f>
        <v>0</v>
      </c>
      <c r="CW7" s="152">
        <f>'FN priloga 2'!$G$104</f>
        <v>0</v>
      </c>
      <c r="CX7" s="152">
        <f>'FN priloga 2'!$G$105</f>
        <v>76000</v>
      </c>
      <c r="CY7" s="152">
        <f>'FN priloga 2'!$G$106</f>
        <v>0</v>
      </c>
      <c r="CZ7" s="152">
        <f>'FN priloga 2'!$G$107</f>
        <v>0</v>
      </c>
      <c r="DA7" s="152">
        <f>'FN priloga 2'!$G$108</f>
        <v>0</v>
      </c>
      <c r="DB7" s="150">
        <f>'FN priloga 2'!$G$109</f>
        <v>22075</v>
      </c>
      <c r="DC7" s="144">
        <f>'FN priloga 2'!$G$110</f>
        <v>22075</v>
      </c>
      <c r="DD7" s="144">
        <f>'FN priloga 2'!$G$111</f>
        <v>0</v>
      </c>
      <c r="DE7" s="144">
        <f>'FN priloga 2'!$G$112</f>
        <v>0</v>
      </c>
      <c r="DF7" s="147">
        <f>'FN priloga 2'!$G$113</f>
        <v>0</v>
      </c>
      <c r="DG7" s="152">
        <f>'FN priloga 2'!$G$114</f>
        <v>0</v>
      </c>
      <c r="DH7" s="152">
        <f>'FN priloga 2'!$G$115</f>
        <v>0</v>
      </c>
      <c r="DI7" s="152">
        <f>'FN priloga 2'!$G$116</f>
        <v>0</v>
      </c>
      <c r="DJ7" s="144">
        <f>'FN priloga 2'!$G$117</f>
        <v>0</v>
      </c>
      <c r="DK7" s="152">
        <f>'FN priloga 2'!$G$118</f>
        <v>0</v>
      </c>
      <c r="DL7" s="153">
        <f>'FN priloga 2'!$G$119</f>
        <v>-52590.790000000037</v>
      </c>
      <c r="DM7" s="147">
        <f>'FN priloga 2'!$G$120</f>
        <v>-52590.790000000037</v>
      </c>
      <c r="DN7" s="147">
        <f>'FN priloga 2'!$G$121</f>
        <v>0</v>
      </c>
      <c r="DO7" s="125"/>
      <c r="DP7" s="176"/>
      <c r="DQ7" s="729"/>
      <c r="DR7" s="730"/>
      <c r="DS7" s="730"/>
      <c r="DT7" s="124">
        <f>'FN priloga 2'!$G$127</f>
        <v>0</v>
      </c>
      <c r="DU7" s="137">
        <f>'FN priloga 2'!$G$128</f>
        <v>0</v>
      </c>
      <c r="DV7" s="137">
        <f>'FN priloga 2'!$G$129</f>
        <v>0</v>
      </c>
      <c r="DW7" s="137">
        <f>'FN priloga 2'!$G$130</f>
        <v>0</v>
      </c>
      <c r="DX7" s="127">
        <f>'FN priloga 2'!$G$131</f>
        <v>0</v>
      </c>
      <c r="DY7" s="124">
        <f>'FN priloga 2'!$G$132</f>
        <v>0</v>
      </c>
      <c r="DZ7" s="137">
        <f>'FN priloga 2'!$G$133</f>
        <v>0</v>
      </c>
      <c r="EA7" s="137">
        <f>'FN priloga 2'!$G$134</f>
        <v>0</v>
      </c>
      <c r="EB7" s="137">
        <f>'FN priloga 2'!$G$135</f>
        <v>0</v>
      </c>
      <c r="EC7" s="137">
        <f>'FN priloga 2'!$G$136</f>
        <v>0</v>
      </c>
      <c r="ED7" s="127">
        <f>'FN priloga 2'!$G$137</f>
        <v>0</v>
      </c>
      <c r="EE7" s="124">
        <f>'FN priloga 2'!$G$138</f>
        <v>0</v>
      </c>
      <c r="EF7" s="177"/>
      <c r="EG7" s="178"/>
      <c r="EH7" s="729"/>
      <c r="EI7" s="730"/>
      <c r="EJ7" s="730"/>
      <c r="EK7" s="124">
        <f>'FN priloga 2'!$G$144</f>
        <v>0</v>
      </c>
      <c r="EL7" s="137">
        <f>'FN priloga 2'!$G$145</f>
        <v>0</v>
      </c>
      <c r="EM7" s="137">
        <f>'FN priloga 2'!$G$146</f>
        <v>0</v>
      </c>
      <c r="EN7" s="127">
        <f>'FN priloga 2'!$G$147</f>
        <v>0</v>
      </c>
      <c r="EO7" s="124">
        <f>'FN priloga 2'!$G$148</f>
        <v>0</v>
      </c>
      <c r="EP7" s="137">
        <f>'FN priloga 2'!$G$149</f>
        <v>0</v>
      </c>
      <c r="EQ7" s="137">
        <f>'FN priloga 2'!$G$150</f>
        <v>0</v>
      </c>
      <c r="ER7" s="124">
        <f>'FN priloga 2'!$G$151</f>
        <v>0</v>
      </c>
      <c r="ES7" s="126">
        <f>'FN priloga 2'!$G$152</f>
        <v>0</v>
      </c>
      <c r="ET7" s="124">
        <f>'FN priloga 2'!$G$153</f>
        <v>-52591</v>
      </c>
      <c r="EU7" s="124" t="e">
        <f>'FN priloga 2'!#REF!</f>
        <v>#REF!</v>
      </c>
    </row>
    <row r="8" spans="1:151" ht="181.5" x14ac:dyDescent="0.25">
      <c r="A8" s="154">
        <f>'FN_priloga 1'!$D$2</f>
        <v>78</v>
      </c>
      <c r="B8" s="155">
        <f>'FN_priloga 1'!$B$2</f>
        <v>20192533</v>
      </c>
      <c r="C8" s="155" t="str">
        <f>'FN priloga 2'!$C$1</f>
        <v>EKONOMSKA ŠOLA MURSKA SOBOTA, NORŠINSKA ULICA 13, 9000 MURSKA SOBOTA</v>
      </c>
      <c r="D8" s="171" t="s">
        <v>581</v>
      </c>
      <c r="E8" s="171" t="s">
        <v>134</v>
      </c>
      <c r="F8" s="153">
        <f>'FN priloga 2'!$H$9</f>
        <v>1265195</v>
      </c>
      <c r="G8" s="147">
        <f>'FN priloga 2'!$H$10</f>
        <v>1265195</v>
      </c>
      <c r="H8" s="147">
        <f>'FN priloga 2'!$H$11</f>
        <v>1010395</v>
      </c>
      <c r="I8" s="148">
        <f>'FN priloga 2'!$H$12</f>
        <v>1010395</v>
      </c>
      <c r="J8" s="144">
        <f>'FN priloga 2'!$H$13</f>
        <v>872388</v>
      </c>
      <c r="K8" s="144">
        <f>'FN priloga 2'!$H$14</f>
        <v>0</v>
      </c>
      <c r="L8" s="148">
        <f>'FN priloga 2'!$H$15</f>
        <v>115932</v>
      </c>
      <c r="M8" s="144">
        <f>'FN priloga 2'!$H$16</f>
        <v>43472</v>
      </c>
      <c r="N8" s="144">
        <f>'FN priloga 2'!$H$17</f>
        <v>0</v>
      </c>
      <c r="O8" s="144">
        <f>'FN priloga 2'!$H$18</f>
        <v>0</v>
      </c>
      <c r="P8" s="144">
        <f>'FN priloga 2'!$H$19</f>
        <v>3600</v>
      </c>
      <c r="Q8" s="144">
        <f>'FN priloga 2'!$H$20</f>
        <v>0</v>
      </c>
      <c r="R8" s="144">
        <f>'FN priloga 2'!$H$21</f>
        <v>0</v>
      </c>
      <c r="S8" s="144">
        <f>'FN priloga 2'!$H$22</f>
        <v>0</v>
      </c>
      <c r="T8" s="144">
        <f>'FN priloga 2'!$H$23</f>
        <v>0</v>
      </c>
      <c r="U8" s="144">
        <f>'FN priloga 2'!$H$24</f>
        <v>49000</v>
      </c>
      <c r="V8" s="144">
        <f>'FN priloga 2'!$H$25</f>
        <v>19860</v>
      </c>
      <c r="W8" s="144">
        <f>'FN priloga 2'!$H$26</f>
        <v>0</v>
      </c>
      <c r="X8" s="144">
        <f>'FN priloga 2'!$H$27</f>
        <v>22075</v>
      </c>
      <c r="Y8" s="144">
        <f>'FN priloga 2'!$H$28</f>
        <v>0</v>
      </c>
      <c r="Z8" s="148">
        <f>'FN priloga 2'!$H$29</f>
        <v>0</v>
      </c>
      <c r="AA8" s="144">
        <f>'FN priloga 2'!$H$30</f>
        <v>0</v>
      </c>
      <c r="AB8" s="144">
        <f>'FN priloga 2'!$H$31</f>
        <v>0</v>
      </c>
      <c r="AC8" s="144">
        <f>'FN priloga 2'!$H$32</f>
        <v>0</v>
      </c>
      <c r="AD8" s="144">
        <f>'FN priloga 2'!$H$33</f>
        <v>0</v>
      </c>
      <c r="AE8" s="144">
        <f>'FN priloga 2'!$H$34</f>
        <v>0</v>
      </c>
      <c r="AF8" s="144">
        <f>'FN priloga 2'!$H$35</f>
        <v>0</v>
      </c>
      <c r="AG8" s="144">
        <f>'FN priloga 2'!$H$36</f>
        <v>0</v>
      </c>
      <c r="AH8" s="149">
        <f>'FN priloga 2'!$H$37</f>
        <v>0</v>
      </c>
      <c r="AI8" s="150">
        <f>'FN priloga 2'!$H$38</f>
        <v>254800</v>
      </c>
      <c r="AJ8" s="144">
        <f>'FN priloga 2'!$H$39</f>
        <v>194000</v>
      </c>
      <c r="AK8" s="144">
        <f>'FN priloga 2'!$H$40</f>
        <v>100</v>
      </c>
      <c r="AL8" s="144">
        <f>'FN priloga 2'!$H$41</f>
        <v>0</v>
      </c>
      <c r="AM8" s="144">
        <f>'FN priloga 2'!$H$42</f>
        <v>19500</v>
      </c>
      <c r="AN8" s="144">
        <f>'FN priloga 2'!$H$43</f>
        <v>0</v>
      </c>
      <c r="AO8" s="144">
        <f>'FN priloga 2'!$H$44</f>
        <v>5200</v>
      </c>
      <c r="AP8" s="144">
        <f>'FN priloga 2'!$H$45</f>
        <v>0</v>
      </c>
      <c r="AQ8" s="144">
        <f>'FN priloga 2'!$H$46</f>
        <v>36000</v>
      </c>
      <c r="AR8" s="144">
        <f>'FN priloga 2'!$H$47</f>
        <v>0</v>
      </c>
      <c r="AS8" s="151">
        <f>'FN priloga 2'!$H$48</f>
        <v>0</v>
      </c>
      <c r="AT8" s="147">
        <f>'FN priloga 2'!$H$49</f>
        <v>0</v>
      </c>
      <c r="AU8" s="144">
        <f>'FN priloga 2'!$H$50</f>
        <v>0</v>
      </c>
      <c r="AV8" s="144">
        <f>'FN priloga 2'!$H$51</f>
        <v>0</v>
      </c>
      <c r="AW8" s="144">
        <f>'FN priloga 2'!$H$52</f>
        <v>0</v>
      </c>
      <c r="AX8" s="144">
        <f>'FN priloga 2'!$H$53</f>
        <v>0</v>
      </c>
      <c r="AY8" s="144">
        <f>'FN priloga 2'!$H$54</f>
        <v>0</v>
      </c>
      <c r="AZ8" s="149">
        <f>'FN priloga 2'!$H$55</f>
        <v>0</v>
      </c>
      <c r="BA8" s="153">
        <f>'FN priloga 2'!$H$56</f>
        <v>1494750.48</v>
      </c>
      <c r="BB8" s="149">
        <f>'FN priloga 2'!$H$57</f>
        <v>0</v>
      </c>
      <c r="BC8" s="147">
        <f>'FN priloga 2'!$H$58</f>
        <v>1494750.48</v>
      </c>
      <c r="BD8" s="147">
        <f>'FN priloga 2'!$H$59</f>
        <v>1052919.42</v>
      </c>
      <c r="BE8" s="144">
        <f>'FN priloga 2'!$H$60</f>
        <v>945165</v>
      </c>
      <c r="BF8" s="144">
        <f>'FN priloga 2'!$H$61</f>
        <v>37660</v>
      </c>
      <c r="BG8" s="150">
        <f>'FN priloga 2'!$H$62</f>
        <v>53259</v>
      </c>
      <c r="BH8" s="144">
        <f>'FN priloga 2'!$H$63</f>
        <v>28750</v>
      </c>
      <c r="BI8" s="144">
        <f>'FN priloga 2'!$H$64</f>
        <v>24509</v>
      </c>
      <c r="BJ8" s="144">
        <f>'FN priloga 2'!$H$65</f>
        <v>0</v>
      </c>
      <c r="BK8" s="144">
        <f>'FN priloga 2'!$H$66</f>
        <v>0</v>
      </c>
      <c r="BL8" s="144">
        <f>'FN priloga 2'!$H$67</f>
        <v>0</v>
      </c>
      <c r="BM8" s="144">
        <f>'FN priloga 2'!$H$68</f>
        <v>0</v>
      </c>
      <c r="BN8" s="144">
        <f>'FN priloga 2'!$H$69</f>
        <v>0</v>
      </c>
      <c r="BO8" s="150">
        <f>'FN priloga 2'!$H$70</f>
        <v>16835.419999999998</v>
      </c>
      <c r="BP8" s="144">
        <f>'FN priloga 2'!$H$71</f>
        <v>0</v>
      </c>
      <c r="BQ8" s="144">
        <f>'FN priloga 2'!$H$72</f>
        <v>0</v>
      </c>
      <c r="BR8" s="144">
        <f>'FN priloga 2'!$H$73</f>
        <v>2454.42</v>
      </c>
      <c r="BS8" s="144">
        <f>'FN priloga 2'!$H$74</f>
        <v>0</v>
      </c>
      <c r="BT8" s="144">
        <f>'FN priloga 2'!$H$75</f>
        <v>14381</v>
      </c>
      <c r="BU8" s="147">
        <f>'FN priloga 2'!$H$76</f>
        <v>167930.56000000003</v>
      </c>
      <c r="BV8" s="144">
        <f>'FN priloga 2'!$H$77</f>
        <v>83647.100000000006</v>
      </c>
      <c r="BW8" s="144">
        <f>'FN priloga 2'!$H$78</f>
        <v>67012.2</v>
      </c>
      <c r="BX8" s="144">
        <f>'FN priloga 2'!$H$79</f>
        <v>567.1</v>
      </c>
      <c r="BY8" s="144">
        <f>'FN priloga 2'!$H$80</f>
        <v>945.16</v>
      </c>
      <c r="BZ8" s="144">
        <f>'FN priloga 2'!$H$81</f>
        <v>15759</v>
      </c>
      <c r="CA8" s="144">
        <f>'FN priloga 2'!$H$82</f>
        <v>0</v>
      </c>
      <c r="CB8" s="147">
        <f>'FN priloga 2'!$H$83</f>
        <v>175825.5</v>
      </c>
      <c r="CC8" s="144">
        <f>'FN priloga 2'!$H$84</f>
        <v>65244.11</v>
      </c>
      <c r="CD8" s="144">
        <f>'FN priloga 2'!$H$85</f>
        <v>2282.3599999999997</v>
      </c>
      <c r="CE8" s="144">
        <f>'FN priloga 2'!$H$86</f>
        <v>56314.17</v>
      </c>
      <c r="CF8" s="144">
        <f>'FN priloga 2'!$H$87</f>
        <v>0</v>
      </c>
      <c r="CG8" s="144">
        <f>'FN priloga 2'!$H$88</f>
        <v>9408.77</v>
      </c>
      <c r="CH8" s="144">
        <f>'FN priloga 2'!$H$89</f>
        <v>3020</v>
      </c>
      <c r="CI8" s="144">
        <f>'FN priloga 2'!$H$90</f>
        <v>7815</v>
      </c>
      <c r="CJ8" s="144">
        <f>'FN priloga 2'!$H$91</f>
        <v>0</v>
      </c>
      <c r="CK8" s="150">
        <f>'FN priloga 2'!$H$92</f>
        <v>31741.09</v>
      </c>
      <c r="CL8" s="152">
        <f>'FN priloga 2'!$H$93</f>
        <v>0</v>
      </c>
      <c r="CM8" s="152">
        <f>'FN priloga 2'!$H$94</f>
        <v>0</v>
      </c>
      <c r="CN8" s="152">
        <f>'FN priloga 2'!$H$95</f>
        <v>0</v>
      </c>
      <c r="CO8" s="152">
        <f>'FN priloga 2'!$H$96</f>
        <v>4324</v>
      </c>
      <c r="CP8" s="152">
        <f>'FN priloga 2'!$H$97</f>
        <v>0</v>
      </c>
      <c r="CQ8" s="152">
        <f>'FN priloga 2'!$H$98</f>
        <v>0</v>
      </c>
      <c r="CR8" s="152">
        <f>'FN priloga 2'!$H$99</f>
        <v>7300</v>
      </c>
      <c r="CS8" s="152">
        <f>'FN priloga 2'!$H$100</f>
        <v>20117.09</v>
      </c>
      <c r="CT8" s="152">
        <f>'FN priloga 2'!$H$101</f>
        <v>0</v>
      </c>
      <c r="CU8" s="152">
        <f>'FN priloga 2'!$H$102</f>
        <v>0</v>
      </c>
      <c r="CV8" s="152">
        <f>'FN priloga 2'!$H$103</f>
        <v>0</v>
      </c>
      <c r="CW8" s="152">
        <f>'FN priloga 2'!$H$104</f>
        <v>0</v>
      </c>
      <c r="CX8" s="152">
        <f>'FN priloga 2'!$H$105</f>
        <v>76000</v>
      </c>
      <c r="CY8" s="152">
        <f>'FN priloga 2'!$H$106</f>
        <v>0</v>
      </c>
      <c r="CZ8" s="152">
        <f>'FN priloga 2'!$H$107</f>
        <v>0</v>
      </c>
      <c r="DA8" s="152">
        <f>'FN priloga 2'!$H$108</f>
        <v>0</v>
      </c>
      <c r="DB8" s="150">
        <f>'FN priloga 2'!$H$109</f>
        <v>22075</v>
      </c>
      <c r="DC8" s="144">
        <f>'FN priloga 2'!$H$110</f>
        <v>22075</v>
      </c>
      <c r="DD8" s="144">
        <f>'FN priloga 2'!$H$111</f>
        <v>0</v>
      </c>
      <c r="DE8" s="144">
        <f>'FN priloga 2'!$H$112</f>
        <v>0</v>
      </c>
      <c r="DF8" s="147">
        <f>'FN priloga 2'!$H$113</f>
        <v>0</v>
      </c>
      <c r="DG8" s="152">
        <f>'FN priloga 2'!$H$114</f>
        <v>0</v>
      </c>
      <c r="DH8" s="152">
        <f>'FN priloga 2'!$H$115</f>
        <v>0</v>
      </c>
      <c r="DI8" s="152">
        <f>'FN priloga 2'!$H$116</f>
        <v>0</v>
      </c>
      <c r="DJ8" s="144">
        <f>'FN priloga 2'!$H$117</f>
        <v>0</v>
      </c>
      <c r="DK8" s="152">
        <f>'FN priloga 2'!$H$118</f>
        <v>0</v>
      </c>
      <c r="DL8" s="153">
        <f>'FN priloga 2'!$H$119</f>
        <v>-229555.47999999998</v>
      </c>
      <c r="DM8" s="147">
        <f>'FN priloga 2'!$H$120</f>
        <v>-229555.47999999998</v>
      </c>
      <c r="DN8" s="147">
        <f>'FN priloga 2'!$H$121</f>
        <v>0</v>
      </c>
      <c r="DO8" s="125">
        <f>+DO5+DO6+DO7</f>
        <v>0</v>
      </c>
      <c r="DP8" s="176">
        <f>+DP5+DP6+DP7</f>
        <v>0</v>
      </c>
      <c r="DQ8" s="729">
        <f>+DQ5+DQ6+DQ7</f>
        <v>0</v>
      </c>
      <c r="DR8" s="730">
        <f>+DR5+DR6+DR7</f>
        <v>0</v>
      </c>
      <c r="DS8" s="730">
        <f>+DS5+DS6+DS7</f>
        <v>0</v>
      </c>
      <c r="DT8" s="124">
        <f>'FN priloga 2'!$H$127</f>
        <v>0</v>
      </c>
      <c r="DU8" s="137">
        <f>'FN priloga 2'!$H$128</f>
        <v>0</v>
      </c>
      <c r="DV8" s="137">
        <f>'FN priloga 2'!$H$129</f>
        <v>0</v>
      </c>
      <c r="DW8" s="137">
        <f>'FN priloga 2'!$H$130</f>
        <v>0</v>
      </c>
      <c r="DX8" s="127">
        <f>'FN priloga 2'!$H$131</f>
        <v>0</v>
      </c>
      <c r="DY8" s="124">
        <f>'FN priloga 2'!$H$132</f>
        <v>0</v>
      </c>
      <c r="DZ8" s="137">
        <f>'FN priloga 2'!$H$133</f>
        <v>0</v>
      </c>
      <c r="EA8" s="137">
        <f>'FN priloga 2'!$H$134</f>
        <v>0</v>
      </c>
      <c r="EB8" s="137">
        <f>'FN priloga 2'!$H$135</f>
        <v>0</v>
      </c>
      <c r="EC8" s="137">
        <f>'FN priloga 2'!$H$136</f>
        <v>0</v>
      </c>
      <c r="ED8" s="127">
        <f>'FN priloga 2'!$H$137</f>
        <v>0</v>
      </c>
      <c r="EE8" s="124">
        <f>'FN priloga 2'!$H$138</f>
        <v>0</v>
      </c>
      <c r="EF8" s="177"/>
      <c r="EG8" s="178"/>
      <c r="EH8" s="729"/>
      <c r="EI8" s="730"/>
      <c r="EJ8" s="730"/>
      <c r="EK8" s="124">
        <f>'FN priloga 2'!$H$144</f>
        <v>0</v>
      </c>
      <c r="EL8" s="137">
        <f>'FN priloga 2'!$H$145</f>
        <v>0</v>
      </c>
      <c r="EM8" s="137">
        <f>'FN priloga 2'!$H$146</f>
        <v>0</v>
      </c>
      <c r="EN8" s="127">
        <f>'FN priloga 2'!$H$147</f>
        <v>0</v>
      </c>
      <c r="EO8" s="124">
        <f>'FN priloga 2'!$H$148</f>
        <v>0</v>
      </c>
      <c r="EP8" s="137">
        <f>'FN priloga 2'!$H$149</f>
        <v>0</v>
      </c>
      <c r="EQ8" s="137">
        <f>'FN priloga 2'!$H$150</f>
        <v>0</v>
      </c>
      <c r="ER8" s="124">
        <f>'FN priloga 2'!$H$151</f>
        <v>0</v>
      </c>
      <c r="ES8" s="126">
        <f>'FN priloga 2'!$H$152</f>
        <v>0</v>
      </c>
      <c r="ET8" s="124">
        <f>'FN priloga 2'!$H$153</f>
        <v>-229555</v>
      </c>
      <c r="EU8" s="124" t="e">
        <f>'FN priloga 2'!#REF!</f>
        <v>#REF!</v>
      </c>
    </row>
    <row r="9" spans="1:151" ht="181.5" x14ac:dyDescent="0.25">
      <c r="A9" s="154">
        <f>'FN_priloga 1'!$D$2</f>
        <v>78</v>
      </c>
      <c r="B9" s="155">
        <f>'FN_priloga 1'!$B$2</f>
        <v>20192533</v>
      </c>
      <c r="C9" s="155" t="str">
        <f>'FN priloga 2'!$C$1</f>
        <v>EKONOMSKA ŠOLA MURSKA SOBOTA, NORŠINSKA ULICA 13, 9000 MURSKA SOBOTA</v>
      </c>
      <c r="D9" s="171" t="s">
        <v>581</v>
      </c>
      <c r="E9" s="171" t="s">
        <v>456</v>
      </c>
      <c r="F9" s="153">
        <f>'FN priloga 2'!$I$9</f>
        <v>281454.15999999997</v>
      </c>
      <c r="G9" s="147">
        <f>'FN priloga 2'!$I$10</f>
        <v>281454.15999999997</v>
      </c>
      <c r="H9" s="147">
        <f>'FN priloga 2'!$I$11</f>
        <v>281454.15999999997</v>
      </c>
      <c r="I9" s="148">
        <f>'FN priloga 2'!$I$12</f>
        <v>281454.15999999997</v>
      </c>
      <c r="J9" s="144">
        <f>'FN priloga 2'!$I$13</f>
        <v>281454.15999999997</v>
      </c>
      <c r="K9" s="144">
        <f>'FN priloga 2'!$I$14</f>
        <v>0</v>
      </c>
      <c r="L9" s="148">
        <f>'FN priloga 2'!$I$15</f>
        <v>0</v>
      </c>
      <c r="M9" s="144">
        <f>'FN priloga 2'!$I$16</f>
        <v>0</v>
      </c>
      <c r="N9" s="144">
        <f>'FN priloga 2'!$I$17</f>
        <v>0</v>
      </c>
      <c r="O9" s="144">
        <f>'FN priloga 2'!$I$18</f>
        <v>0</v>
      </c>
      <c r="P9" s="144">
        <f>'FN priloga 2'!$I$19</f>
        <v>0</v>
      </c>
      <c r="Q9" s="144">
        <f>'FN priloga 2'!$I$20</f>
        <v>0</v>
      </c>
      <c r="R9" s="144">
        <f>'FN priloga 2'!$I$21</f>
        <v>0</v>
      </c>
      <c r="S9" s="144">
        <f>'FN priloga 2'!$I$22</f>
        <v>0</v>
      </c>
      <c r="T9" s="144">
        <f>'FN priloga 2'!$I$23</f>
        <v>0</v>
      </c>
      <c r="U9" s="144">
        <f>'FN priloga 2'!$I$24</f>
        <v>0</v>
      </c>
      <c r="V9" s="144">
        <f>'FN priloga 2'!$I$25</f>
        <v>0</v>
      </c>
      <c r="W9" s="144">
        <f>'FN priloga 2'!$I$26</f>
        <v>0</v>
      </c>
      <c r="X9" s="144">
        <f>'FN priloga 2'!$I$27</f>
        <v>0</v>
      </c>
      <c r="Y9" s="144">
        <f>'FN priloga 2'!$I$28</f>
        <v>0</v>
      </c>
      <c r="Z9" s="148">
        <f>'FN priloga 2'!$I$29</f>
        <v>0</v>
      </c>
      <c r="AA9" s="144">
        <f>'FN priloga 2'!$I$30</f>
        <v>0</v>
      </c>
      <c r="AB9" s="144">
        <f>'FN priloga 2'!$I$31</f>
        <v>0</v>
      </c>
      <c r="AC9" s="144">
        <f>'FN priloga 2'!$I$32</f>
        <v>0</v>
      </c>
      <c r="AD9" s="144">
        <f>'FN priloga 2'!$I$33</f>
        <v>0</v>
      </c>
      <c r="AE9" s="144">
        <f>'FN priloga 2'!$I$34</f>
        <v>0</v>
      </c>
      <c r="AF9" s="144">
        <f>'FN priloga 2'!$I$35</f>
        <v>0</v>
      </c>
      <c r="AG9" s="144">
        <f>'FN priloga 2'!$I$36</f>
        <v>0</v>
      </c>
      <c r="AH9" s="149">
        <f>'FN priloga 2'!$I$37</f>
        <v>0</v>
      </c>
      <c r="AI9" s="150">
        <f>'FN priloga 2'!$I$38</f>
        <v>0</v>
      </c>
      <c r="AJ9" s="144">
        <f>'FN priloga 2'!$I$39</f>
        <v>0</v>
      </c>
      <c r="AK9" s="144">
        <f>'FN priloga 2'!$I$40</f>
        <v>0</v>
      </c>
      <c r="AL9" s="144">
        <f>'FN priloga 2'!$I$41</f>
        <v>0</v>
      </c>
      <c r="AM9" s="144">
        <f>'FN priloga 2'!$I$42</f>
        <v>0</v>
      </c>
      <c r="AN9" s="144">
        <f>'FN priloga 2'!$I$43</f>
        <v>0</v>
      </c>
      <c r="AO9" s="144">
        <f>'FN priloga 2'!$I$44</f>
        <v>0</v>
      </c>
      <c r="AP9" s="144">
        <f>'FN priloga 2'!$I$45</f>
        <v>0</v>
      </c>
      <c r="AQ9" s="144">
        <f>'FN priloga 2'!$I$46</f>
        <v>0</v>
      </c>
      <c r="AR9" s="144">
        <f>'FN priloga 2'!$I$47</f>
        <v>0</v>
      </c>
      <c r="AS9" s="151">
        <f>'FN priloga 2'!$I$48</f>
        <v>0</v>
      </c>
      <c r="AT9" s="147">
        <f>'FN priloga 2'!$I$49</f>
        <v>0</v>
      </c>
      <c r="AU9" s="144">
        <f>'FN priloga 2'!$I$50</f>
        <v>0</v>
      </c>
      <c r="AV9" s="144">
        <f>'FN priloga 2'!$I$51</f>
        <v>0</v>
      </c>
      <c r="AW9" s="144">
        <f>'FN priloga 2'!$I$52</f>
        <v>0</v>
      </c>
      <c r="AX9" s="144">
        <f>'FN priloga 2'!$I$53</f>
        <v>0</v>
      </c>
      <c r="AY9" s="144">
        <f>'FN priloga 2'!$I$54</f>
        <v>0</v>
      </c>
      <c r="AZ9" s="149">
        <f>'FN priloga 2'!$I$55</f>
        <v>0</v>
      </c>
      <c r="BA9" s="153">
        <f>'FN priloga 2'!$I$56</f>
        <v>491223.05000000005</v>
      </c>
      <c r="BB9" s="149">
        <f>'FN priloga 2'!$I$57</f>
        <v>0</v>
      </c>
      <c r="BC9" s="147">
        <f>'FN priloga 2'!$I$58</f>
        <v>491223.05000000005</v>
      </c>
      <c r="BD9" s="147">
        <f>'FN priloga 2'!$I$59</f>
        <v>380704</v>
      </c>
      <c r="BE9" s="144">
        <f>'FN priloga 2'!$I$60</f>
        <v>351853</v>
      </c>
      <c r="BF9" s="144">
        <f>'FN priloga 2'!$I$61</f>
        <v>11795</v>
      </c>
      <c r="BG9" s="150">
        <f>'FN priloga 2'!$I$62</f>
        <v>15110</v>
      </c>
      <c r="BH9" s="144">
        <f>'FN priloga 2'!$I$63</f>
        <v>8910</v>
      </c>
      <c r="BI9" s="144">
        <f>'FN priloga 2'!$I$64</f>
        <v>6200</v>
      </c>
      <c r="BJ9" s="144">
        <f>'FN priloga 2'!$I$65</f>
        <v>0</v>
      </c>
      <c r="BK9" s="144">
        <f>'FN priloga 2'!$I$66</f>
        <v>0</v>
      </c>
      <c r="BL9" s="144">
        <f>'FN priloga 2'!$I$67</f>
        <v>0</v>
      </c>
      <c r="BM9" s="144">
        <f>'FN priloga 2'!$I$68</f>
        <v>0</v>
      </c>
      <c r="BN9" s="144">
        <f>'FN priloga 2'!$I$69</f>
        <v>0</v>
      </c>
      <c r="BO9" s="150">
        <f>'FN priloga 2'!$I$70</f>
        <v>1946</v>
      </c>
      <c r="BP9" s="144">
        <f>'FN priloga 2'!$I$71</f>
        <v>0</v>
      </c>
      <c r="BQ9" s="144">
        <f>'FN priloga 2'!$I$72</f>
        <v>0</v>
      </c>
      <c r="BR9" s="144">
        <f>'FN priloga 2'!$I$73</f>
        <v>866</v>
      </c>
      <c r="BS9" s="144">
        <f>'FN priloga 2'!$I$74</f>
        <v>0</v>
      </c>
      <c r="BT9" s="144">
        <f>'FN priloga 2'!$I$75</f>
        <v>1080</v>
      </c>
      <c r="BU9" s="147">
        <f>'FN priloga 2'!$I$76</f>
        <v>62037.33</v>
      </c>
      <c r="BV9" s="144">
        <f>'FN priloga 2'!$I$77</f>
        <v>31138.99</v>
      </c>
      <c r="BW9" s="144">
        <f>'FN priloga 2'!$I$78</f>
        <v>24946.38</v>
      </c>
      <c r="BX9" s="144">
        <f>'FN priloga 2'!$I$79</f>
        <v>211.11</v>
      </c>
      <c r="BY9" s="144">
        <f>'FN priloga 2'!$I$80</f>
        <v>351.85</v>
      </c>
      <c r="BZ9" s="144">
        <f>'FN priloga 2'!$I$81</f>
        <v>5389</v>
      </c>
      <c r="CA9" s="144">
        <f>'FN priloga 2'!$I$82</f>
        <v>0</v>
      </c>
      <c r="CB9" s="147">
        <f>'FN priloga 2'!$I$83</f>
        <v>48481.72</v>
      </c>
      <c r="CC9" s="144">
        <f>'FN priloga 2'!$I$84</f>
        <v>14015.73</v>
      </c>
      <c r="CD9" s="144">
        <f>'FN priloga 2'!$I$85</f>
        <v>785.91</v>
      </c>
      <c r="CE9" s="144">
        <f>'FN priloga 2'!$I$86</f>
        <v>5960.66</v>
      </c>
      <c r="CF9" s="144">
        <f>'FN priloga 2'!$I$87</f>
        <v>0</v>
      </c>
      <c r="CG9" s="144">
        <f>'FN priloga 2'!$I$88</f>
        <v>4505.42</v>
      </c>
      <c r="CH9" s="144">
        <f>'FN priloga 2'!$I$89</f>
        <v>0</v>
      </c>
      <c r="CI9" s="144">
        <f>'FN priloga 2'!$I$90</f>
        <v>7517</v>
      </c>
      <c r="CJ9" s="144">
        <f>'FN priloga 2'!$I$91</f>
        <v>0</v>
      </c>
      <c r="CK9" s="150">
        <f>'FN priloga 2'!$I$92</f>
        <v>15697</v>
      </c>
      <c r="CL9" s="152">
        <f>'FN priloga 2'!$I$93</f>
        <v>0</v>
      </c>
      <c r="CM9" s="152">
        <f>'FN priloga 2'!$I$94</f>
        <v>13840</v>
      </c>
      <c r="CN9" s="152">
        <f>'FN priloga 2'!$I$95</f>
        <v>0</v>
      </c>
      <c r="CO9" s="152">
        <f>'FN priloga 2'!$I$96</f>
        <v>0</v>
      </c>
      <c r="CP9" s="152">
        <f>'FN priloga 2'!$I$97</f>
        <v>0</v>
      </c>
      <c r="CQ9" s="152">
        <f>'FN priloga 2'!$I$98</f>
        <v>0</v>
      </c>
      <c r="CR9" s="152">
        <f>'FN priloga 2'!$I$99</f>
        <v>270</v>
      </c>
      <c r="CS9" s="152">
        <f>'FN priloga 2'!$I$100</f>
        <v>1587</v>
      </c>
      <c r="CT9" s="152">
        <f>'FN priloga 2'!$I$101</f>
        <v>0</v>
      </c>
      <c r="CU9" s="152">
        <f>'FN priloga 2'!$I$102</f>
        <v>0</v>
      </c>
      <c r="CV9" s="152">
        <f>'FN priloga 2'!$I$103</f>
        <v>0</v>
      </c>
      <c r="CW9" s="152">
        <f>'FN priloga 2'!$I$104</f>
        <v>0</v>
      </c>
      <c r="CX9" s="152">
        <f>'FN priloga 2'!$I$105</f>
        <v>0</v>
      </c>
      <c r="CY9" s="152">
        <f>'FN priloga 2'!$I$106</f>
        <v>0</v>
      </c>
      <c r="CZ9" s="152">
        <f>'FN priloga 2'!$I$107</f>
        <v>0</v>
      </c>
      <c r="DA9" s="152">
        <f>'FN priloga 2'!$I$108</f>
        <v>0</v>
      </c>
      <c r="DB9" s="150">
        <f>'FN priloga 2'!$I$109</f>
        <v>0</v>
      </c>
      <c r="DC9" s="144">
        <f>'FN priloga 2'!$I$110</f>
        <v>0</v>
      </c>
      <c r="DD9" s="144">
        <f>'FN priloga 2'!$I$111</f>
        <v>0</v>
      </c>
      <c r="DE9" s="144">
        <f>'FN priloga 2'!$I$112</f>
        <v>0</v>
      </c>
      <c r="DF9" s="147">
        <f>'FN priloga 2'!$I$113</f>
        <v>0</v>
      </c>
      <c r="DG9" s="152">
        <f>'FN priloga 2'!$I$114</f>
        <v>0</v>
      </c>
      <c r="DH9" s="152">
        <f>'FN priloga 2'!$I$115</f>
        <v>0</v>
      </c>
      <c r="DI9" s="152">
        <f>'FN priloga 2'!$I$116</f>
        <v>0</v>
      </c>
      <c r="DJ9" s="144">
        <f>'FN priloga 2'!$I$117</f>
        <v>0</v>
      </c>
      <c r="DK9" s="152">
        <f>'FN priloga 2'!$I$118</f>
        <v>0</v>
      </c>
      <c r="DL9" s="153">
        <f>'FN priloga 2'!$I$119</f>
        <v>-209768.89000000007</v>
      </c>
      <c r="DM9" s="147">
        <f>'FN priloga 2'!$I$120</f>
        <v>-209768.89000000007</v>
      </c>
      <c r="DN9" s="147">
        <f>'FN priloga 2'!$I$121</f>
        <v>0</v>
      </c>
      <c r="DO9" s="125"/>
      <c r="DP9" s="176"/>
      <c r="DQ9" s="729"/>
      <c r="DR9" s="730"/>
      <c r="DS9" s="730"/>
      <c r="DT9" s="124">
        <f>'FN priloga 2'!$I$127</f>
        <v>0</v>
      </c>
      <c r="DU9" s="137">
        <f>'FN priloga 2'!$I$128</f>
        <v>0</v>
      </c>
      <c r="DV9" s="137">
        <f>'FN priloga 2'!$I$129</f>
        <v>0</v>
      </c>
      <c r="DW9" s="137">
        <f>'FN priloga 2'!$I$130</f>
        <v>0</v>
      </c>
      <c r="DX9" s="127">
        <f>'FN priloga 2'!$I$131</f>
        <v>0</v>
      </c>
      <c r="DY9" s="124">
        <f>'FN priloga 2'!$I$132</f>
        <v>0</v>
      </c>
      <c r="DZ9" s="137">
        <f>'FN priloga 2'!$I$133</f>
        <v>0</v>
      </c>
      <c r="EA9" s="137">
        <f>'FN priloga 2'!$I$134</f>
        <v>0</v>
      </c>
      <c r="EB9" s="137">
        <f>'FN priloga 2'!$I$135</f>
        <v>0</v>
      </c>
      <c r="EC9" s="137">
        <f>'FN priloga 2'!$I$136</f>
        <v>0</v>
      </c>
      <c r="ED9" s="127">
        <f>'FN priloga 2'!$I$137</f>
        <v>0</v>
      </c>
      <c r="EE9" s="124">
        <f>'FN priloga 2'!$I$138</f>
        <v>0</v>
      </c>
      <c r="EF9" s="177"/>
      <c r="EG9" s="178"/>
      <c r="EH9" s="729"/>
      <c r="EI9" s="730"/>
      <c r="EJ9" s="730"/>
      <c r="EK9" s="124">
        <f>'FN priloga 2'!$I$144</f>
        <v>0</v>
      </c>
      <c r="EL9" s="137">
        <f>'FN priloga 2'!$I$145</f>
        <v>0</v>
      </c>
      <c r="EM9" s="137">
        <f>'FN priloga 2'!$I$146</f>
        <v>0</v>
      </c>
      <c r="EN9" s="127">
        <f>'FN priloga 2'!$I$147</f>
        <v>0</v>
      </c>
      <c r="EO9" s="124">
        <f>'FN priloga 2'!$I$148</f>
        <v>0</v>
      </c>
      <c r="EP9" s="137">
        <f>'FN priloga 2'!$I$149</f>
        <v>0</v>
      </c>
      <c r="EQ9" s="137">
        <f>'FN priloga 2'!$I$150</f>
        <v>0</v>
      </c>
      <c r="ER9" s="124">
        <f>'FN priloga 2'!$I$151</f>
        <v>0</v>
      </c>
      <c r="ES9" s="126">
        <f>'FN priloga 2'!$I$152</f>
        <v>0</v>
      </c>
      <c r="ET9" s="124">
        <f>'FN priloga 2'!$I$153</f>
        <v>-209769</v>
      </c>
      <c r="EU9" s="124" t="e">
        <f>'FN priloga 2'!#REF!</f>
        <v>#REF!</v>
      </c>
    </row>
    <row r="10" spans="1:151" ht="181.5" x14ac:dyDescent="0.25">
      <c r="A10" s="154">
        <f>'FN_priloga 1'!$D$2</f>
        <v>78</v>
      </c>
      <c r="B10" s="155">
        <f>'FN_priloga 1'!$B$2</f>
        <v>20192533</v>
      </c>
      <c r="C10" s="155" t="str">
        <f>'FN priloga 2'!$C$1</f>
        <v>EKONOMSKA ŠOLA MURSKA SOBOTA, NORŠINSKA ULICA 13, 9000 MURSKA SOBOTA</v>
      </c>
      <c r="D10" s="171" t="s">
        <v>581</v>
      </c>
      <c r="E10" s="171" t="s">
        <v>143</v>
      </c>
      <c r="F10" s="153">
        <f>'FN priloga 2'!$J$9</f>
        <v>141927.10999999999</v>
      </c>
      <c r="G10" s="147">
        <f>'FN priloga 2'!$J$10</f>
        <v>141927.10999999999</v>
      </c>
      <c r="H10" s="147">
        <f>'FN priloga 2'!$J$11</f>
        <v>66127.11</v>
      </c>
      <c r="I10" s="148">
        <f>'FN priloga 2'!$J$12</f>
        <v>66127.11</v>
      </c>
      <c r="J10" s="144">
        <f>'FN priloga 2'!$J$13</f>
        <v>0</v>
      </c>
      <c r="K10" s="144">
        <f>'FN priloga 2'!$J$14</f>
        <v>0</v>
      </c>
      <c r="L10" s="148">
        <f>'FN priloga 2'!$J$15</f>
        <v>66127.11</v>
      </c>
      <c r="M10" s="144">
        <f>'FN priloga 2'!$J$16</f>
        <v>51532</v>
      </c>
      <c r="N10" s="144">
        <f>'FN priloga 2'!$J$17</f>
        <v>0</v>
      </c>
      <c r="O10" s="144">
        <f>'FN priloga 2'!$J$18</f>
        <v>0</v>
      </c>
      <c r="P10" s="144">
        <f>'FN priloga 2'!$J$19</f>
        <v>0</v>
      </c>
      <c r="Q10" s="144">
        <f>'FN priloga 2'!$J$20</f>
        <v>0</v>
      </c>
      <c r="R10" s="144">
        <f>'FN priloga 2'!$J$21</f>
        <v>0</v>
      </c>
      <c r="S10" s="144">
        <f>'FN priloga 2'!$J$22</f>
        <v>14595.11</v>
      </c>
      <c r="T10" s="144">
        <f>'FN priloga 2'!$J$23</f>
        <v>0</v>
      </c>
      <c r="U10" s="144">
        <f>'FN priloga 2'!$J$24</f>
        <v>0</v>
      </c>
      <c r="V10" s="144">
        <f>'FN priloga 2'!$J$25</f>
        <v>0</v>
      </c>
      <c r="W10" s="144">
        <f>'FN priloga 2'!$J$26</f>
        <v>0</v>
      </c>
      <c r="X10" s="144">
        <f>'FN priloga 2'!$J$27</f>
        <v>0</v>
      </c>
      <c r="Y10" s="144">
        <f>'FN priloga 2'!$J$28</f>
        <v>0</v>
      </c>
      <c r="Z10" s="148">
        <f>'FN priloga 2'!$J$29</f>
        <v>0</v>
      </c>
      <c r="AA10" s="144">
        <f>'FN priloga 2'!$J$30</f>
        <v>0</v>
      </c>
      <c r="AB10" s="144">
        <f>'FN priloga 2'!$J$31</f>
        <v>0</v>
      </c>
      <c r="AC10" s="144">
        <f>'FN priloga 2'!$J$32</f>
        <v>0</v>
      </c>
      <c r="AD10" s="144">
        <f>'FN priloga 2'!$J$33</f>
        <v>0</v>
      </c>
      <c r="AE10" s="144">
        <f>'FN priloga 2'!$J$34</f>
        <v>0</v>
      </c>
      <c r="AF10" s="144">
        <f>'FN priloga 2'!$J$35</f>
        <v>0</v>
      </c>
      <c r="AG10" s="144">
        <f>'FN priloga 2'!$J$36</f>
        <v>0</v>
      </c>
      <c r="AH10" s="149">
        <f>'FN priloga 2'!$J$37</f>
        <v>0</v>
      </c>
      <c r="AI10" s="150">
        <f>'FN priloga 2'!$J$38</f>
        <v>75800</v>
      </c>
      <c r="AJ10" s="144">
        <f>'FN priloga 2'!$J$39</f>
        <v>50000</v>
      </c>
      <c r="AK10" s="144">
        <f>'FN priloga 2'!$J$40</f>
        <v>300</v>
      </c>
      <c r="AL10" s="144">
        <f>'FN priloga 2'!$J$41</f>
        <v>0</v>
      </c>
      <c r="AM10" s="144">
        <f>'FN priloga 2'!$J$42</f>
        <v>9500</v>
      </c>
      <c r="AN10" s="144">
        <f>'FN priloga 2'!$J$43</f>
        <v>0</v>
      </c>
      <c r="AO10" s="144">
        <f>'FN priloga 2'!$J$44</f>
        <v>0</v>
      </c>
      <c r="AP10" s="144">
        <f>'FN priloga 2'!$J$45</f>
        <v>0</v>
      </c>
      <c r="AQ10" s="144">
        <f>'FN priloga 2'!$J$46</f>
        <v>16000</v>
      </c>
      <c r="AR10" s="144">
        <f>'FN priloga 2'!$J$47</f>
        <v>0</v>
      </c>
      <c r="AS10" s="151">
        <f>'FN priloga 2'!$J$48</f>
        <v>0</v>
      </c>
      <c r="AT10" s="147">
        <f>'FN priloga 2'!$J$49</f>
        <v>0</v>
      </c>
      <c r="AU10" s="144">
        <f>'FN priloga 2'!$J$50</f>
        <v>0</v>
      </c>
      <c r="AV10" s="144">
        <f>'FN priloga 2'!$J$51</f>
        <v>0</v>
      </c>
      <c r="AW10" s="144">
        <f>'FN priloga 2'!$J$52</f>
        <v>0</v>
      </c>
      <c r="AX10" s="144">
        <f>'FN priloga 2'!$J$53</f>
        <v>0</v>
      </c>
      <c r="AY10" s="144">
        <f>'FN priloga 2'!$J$54</f>
        <v>0</v>
      </c>
      <c r="AZ10" s="149">
        <f>'FN priloga 2'!$J$55</f>
        <v>0</v>
      </c>
      <c r="BA10" s="153">
        <f>'FN priloga 2'!$J$56</f>
        <v>131690.1</v>
      </c>
      <c r="BB10" s="149">
        <f>'FN priloga 2'!$J$57</f>
        <v>0</v>
      </c>
      <c r="BC10" s="147">
        <f>'FN priloga 2'!$J$58</f>
        <v>131690.1</v>
      </c>
      <c r="BD10" s="147">
        <f>'FN priloga 2'!$J$59</f>
        <v>63687.11</v>
      </c>
      <c r="BE10" s="144">
        <f>'FN priloga 2'!$J$60</f>
        <v>46565</v>
      </c>
      <c r="BF10" s="144">
        <f>'FN priloga 2'!$J$61</f>
        <v>887</v>
      </c>
      <c r="BG10" s="150">
        <f>'FN priloga 2'!$J$62</f>
        <v>1640</v>
      </c>
      <c r="BH10" s="144">
        <f>'FN priloga 2'!$J$63</f>
        <v>870</v>
      </c>
      <c r="BI10" s="144">
        <f>'FN priloga 2'!$J$64</f>
        <v>770</v>
      </c>
      <c r="BJ10" s="144">
        <f>'FN priloga 2'!$J$65</f>
        <v>0</v>
      </c>
      <c r="BK10" s="144">
        <f>'FN priloga 2'!$J$66</f>
        <v>0</v>
      </c>
      <c r="BL10" s="144">
        <f>'FN priloga 2'!$J$67</f>
        <v>0</v>
      </c>
      <c r="BM10" s="144">
        <f>'FN priloga 2'!$J$68</f>
        <v>0</v>
      </c>
      <c r="BN10" s="144">
        <f>'FN priloga 2'!$J$69</f>
        <v>0</v>
      </c>
      <c r="BO10" s="150">
        <f>'FN priloga 2'!$J$70</f>
        <v>14595.11</v>
      </c>
      <c r="BP10" s="144">
        <f>'FN priloga 2'!$J$71</f>
        <v>0</v>
      </c>
      <c r="BQ10" s="144">
        <f>'FN priloga 2'!$J$72</f>
        <v>14595.11</v>
      </c>
      <c r="BR10" s="144">
        <f>'FN priloga 2'!$J$73</f>
        <v>0</v>
      </c>
      <c r="BS10" s="144">
        <f>'FN priloga 2'!$J$74</f>
        <v>0</v>
      </c>
      <c r="BT10" s="144">
        <f>'FN priloga 2'!$J$75</f>
        <v>0</v>
      </c>
      <c r="BU10" s="147">
        <f>'FN priloga 2'!$J$76</f>
        <v>7931.03</v>
      </c>
      <c r="BV10" s="144">
        <f>'FN priloga 2'!$J$77</f>
        <v>4121</v>
      </c>
      <c r="BW10" s="144">
        <f>'FN priloga 2'!$J$78</f>
        <v>3301.46</v>
      </c>
      <c r="BX10" s="144">
        <f>'FN priloga 2'!$J$79</f>
        <v>28</v>
      </c>
      <c r="BY10" s="144">
        <f>'FN priloga 2'!$J$80</f>
        <v>46.57</v>
      </c>
      <c r="BZ10" s="144">
        <f>'FN priloga 2'!$J$81</f>
        <v>434</v>
      </c>
      <c r="CA10" s="144">
        <f>'FN priloga 2'!$J$82</f>
        <v>0</v>
      </c>
      <c r="CB10" s="147">
        <f>'FN priloga 2'!$J$83</f>
        <v>60071.96</v>
      </c>
      <c r="CC10" s="144">
        <f>'FN priloga 2'!$J$84</f>
        <v>8183.72</v>
      </c>
      <c r="CD10" s="144">
        <f>'FN priloga 2'!$J$85</f>
        <v>0</v>
      </c>
      <c r="CE10" s="144">
        <f>'FN priloga 2'!$J$86</f>
        <v>7397.81</v>
      </c>
      <c r="CF10" s="144">
        <f>'FN priloga 2'!$J$87</f>
        <v>0</v>
      </c>
      <c r="CG10" s="144">
        <f>'FN priloga 2'!$J$88</f>
        <v>1369.82</v>
      </c>
      <c r="CH10" s="144">
        <f>'FN priloga 2'!$J$89</f>
        <v>3317.51</v>
      </c>
      <c r="CI10" s="144">
        <f>'FN priloga 2'!$J$90</f>
        <v>0</v>
      </c>
      <c r="CJ10" s="144">
        <f>'FN priloga 2'!$J$91</f>
        <v>0</v>
      </c>
      <c r="CK10" s="150">
        <f>'FN priloga 2'!$J$92</f>
        <v>39803.1</v>
      </c>
      <c r="CL10" s="152">
        <f>'FN priloga 2'!$J$93</f>
        <v>0</v>
      </c>
      <c r="CM10" s="152">
        <f>'FN priloga 2'!$J$94</f>
        <v>32489</v>
      </c>
      <c r="CN10" s="152">
        <f>'FN priloga 2'!$J$95</f>
        <v>0</v>
      </c>
      <c r="CO10" s="152">
        <f>'FN priloga 2'!$J$96</f>
        <v>0</v>
      </c>
      <c r="CP10" s="152">
        <f>'FN priloga 2'!$J$97</f>
        <v>0</v>
      </c>
      <c r="CQ10" s="152">
        <f>'FN priloga 2'!$J$98</f>
        <v>0</v>
      </c>
      <c r="CR10" s="152">
        <f>'FN priloga 2'!$J$99</f>
        <v>260</v>
      </c>
      <c r="CS10" s="152">
        <f>'FN priloga 2'!$J$100</f>
        <v>7054.1</v>
      </c>
      <c r="CT10" s="152">
        <f>'FN priloga 2'!$J$101</f>
        <v>0</v>
      </c>
      <c r="CU10" s="152">
        <f>'FN priloga 2'!$J$102</f>
        <v>0</v>
      </c>
      <c r="CV10" s="152">
        <f>'FN priloga 2'!$J$103</f>
        <v>0</v>
      </c>
      <c r="CW10" s="152">
        <f>'FN priloga 2'!$J$104</f>
        <v>0</v>
      </c>
      <c r="CX10" s="152">
        <f>'FN priloga 2'!$J$105</f>
        <v>0</v>
      </c>
      <c r="CY10" s="152">
        <f>'FN priloga 2'!$J$106</f>
        <v>0</v>
      </c>
      <c r="CZ10" s="152">
        <f>'FN priloga 2'!$J$107</f>
        <v>0</v>
      </c>
      <c r="DA10" s="152">
        <f>'FN priloga 2'!$J$108</f>
        <v>0</v>
      </c>
      <c r="DB10" s="150">
        <f>'FN priloga 2'!$J$109</f>
        <v>0</v>
      </c>
      <c r="DC10" s="144">
        <f>'FN priloga 2'!$J$110</f>
        <v>0</v>
      </c>
      <c r="DD10" s="144">
        <f>'FN priloga 2'!$J$111</f>
        <v>0</v>
      </c>
      <c r="DE10" s="144">
        <f>'FN priloga 2'!$J$112</f>
        <v>0</v>
      </c>
      <c r="DF10" s="147">
        <f>'FN priloga 2'!$J$113</f>
        <v>0</v>
      </c>
      <c r="DG10" s="152">
        <f>'FN priloga 2'!$J$114</f>
        <v>0</v>
      </c>
      <c r="DH10" s="152">
        <f>'FN priloga 2'!$J$115</f>
        <v>0</v>
      </c>
      <c r="DI10" s="152">
        <f>'FN priloga 2'!$J$116</f>
        <v>0</v>
      </c>
      <c r="DJ10" s="144">
        <f>'FN priloga 2'!$J$117</f>
        <v>0</v>
      </c>
      <c r="DK10" s="152">
        <f>'FN priloga 2'!$J$118</f>
        <v>0</v>
      </c>
      <c r="DL10" s="153">
        <f>'FN priloga 2'!$J$119</f>
        <v>10237.00999999998</v>
      </c>
      <c r="DM10" s="147">
        <f>'FN priloga 2'!$J$120</f>
        <v>10237.00999999998</v>
      </c>
      <c r="DN10" s="147">
        <f>'FN priloga 2'!$J$121</f>
        <v>0</v>
      </c>
      <c r="DO10" s="125"/>
      <c r="DP10" s="176"/>
      <c r="DQ10" s="729"/>
      <c r="DR10" s="730"/>
      <c r="DS10" s="730"/>
      <c r="DT10" s="124">
        <f>'FN priloga 2'!$J$127</f>
        <v>0</v>
      </c>
      <c r="DU10" s="137">
        <f>'FN priloga 2'!$J$128</f>
        <v>0</v>
      </c>
      <c r="DV10" s="137">
        <f>'FN priloga 2'!$J$129</f>
        <v>0</v>
      </c>
      <c r="DW10" s="137">
        <f>'FN priloga 2'!$J$130</f>
        <v>0</v>
      </c>
      <c r="DX10" s="127">
        <f>'FN priloga 2'!$J$131</f>
        <v>0</v>
      </c>
      <c r="DY10" s="124">
        <f>'FN priloga 2'!$J$132</f>
        <v>0</v>
      </c>
      <c r="DZ10" s="137">
        <f>'FN priloga 2'!$J$133</f>
        <v>0</v>
      </c>
      <c r="EA10" s="137">
        <f>'FN priloga 2'!$J$134</f>
        <v>0</v>
      </c>
      <c r="EB10" s="137">
        <f>'FN priloga 2'!$J$135</f>
        <v>0</v>
      </c>
      <c r="EC10" s="137">
        <f>'FN priloga 2'!$J$136</f>
        <v>0</v>
      </c>
      <c r="ED10" s="127">
        <f>'FN priloga 2'!$J$137</f>
        <v>0</v>
      </c>
      <c r="EE10" s="124">
        <f>'FN priloga 2'!$J$138</f>
        <v>0</v>
      </c>
      <c r="EF10" s="177"/>
      <c r="EG10" s="178"/>
      <c r="EH10" s="729"/>
      <c r="EI10" s="730"/>
      <c r="EJ10" s="730"/>
      <c r="EK10" s="124">
        <f>'FN priloga 2'!$J$144</f>
        <v>0</v>
      </c>
      <c r="EL10" s="137">
        <f>'FN priloga 2'!$J$145</f>
        <v>0</v>
      </c>
      <c r="EM10" s="137">
        <f>'FN priloga 2'!$J$146</f>
        <v>0</v>
      </c>
      <c r="EN10" s="127">
        <f>'FN priloga 2'!$J$147</f>
        <v>0</v>
      </c>
      <c r="EO10" s="124">
        <f>'FN priloga 2'!$J$148</f>
        <v>0</v>
      </c>
      <c r="EP10" s="137">
        <f>'FN priloga 2'!$J$149</f>
        <v>0</v>
      </c>
      <c r="EQ10" s="137">
        <f>'FN priloga 2'!$J$150</f>
        <v>0</v>
      </c>
      <c r="ER10" s="124">
        <f>'FN priloga 2'!$J$151</f>
        <v>0</v>
      </c>
      <c r="ES10" s="126">
        <f>'FN priloga 2'!$J$152</f>
        <v>0</v>
      </c>
      <c r="ET10" s="124">
        <f>'FN priloga 2'!$J$153</f>
        <v>10237</v>
      </c>
      <c r="EU10" s="124" t="e">
        <f>'FN priloga 2'!#REF!</f>
        <v>#REF!</v>
      </c>
    </row>
    <row r="11" spans="1:151" ht="181.5" x14ac:dyDescent="0.25">
      <c r="A11" s="154">
        <f>'FN_priloga 1'!$D$2</f>
        <v>78</v>
      </c>
      <c r="B11" s="155">
        <f>'FN_priloga 1'!$B$2</f>
        <v>20192533</v>
      </c>
      <c r="C11" s="155" t="str">
        <f>'FN priloga 2'!$C$1</f>
        <v>EKONOMSKA ŠOLA MURSKA SOBOTA, NORŠINSKA ULICA 13, 9000 MURSKA SOBOTA</v>
      </c>
      <c r="D11" s="171" t="s">
        <v>581</v>
      </c>
      <c r="E11" s="171" t="s">
        <v>457</v>
      </c>
      <c r="F11" s="153">
        <f>'FN priloga 2'!$K$9</f>
        <v>423381.26999999996</v>
      </c>
      <c r="G11" s="147">
        <f>'FN priloga 2'!$K$10</f>
        <v>423381.26999999996</v>
      </c>
      <c r="H11" s="147">
        <f>'FN priloga 2'!$K$11</f>
        <v>347581.26999999996</v>
      </c>
      <c r="I11" s="148">
        <f>'FN priloga 2'!$K$12</f>
        <v>347581.26999999996</v>
      </c>
      <c r="J11" s="144">
        <f>'FN priloga 2'!$K$13</f>
        <v>281454.15999999997</v>
      </c>
      <c r="K11" s="144">
        <f>'FN priloga 2'!$K$14</f>
        <v>0</v>
      </c>
      <c r="L11" s="148">
        <f>'FN priloga 2'!$K$15</f>
        <v>66127.11</v>
      </c>
      <c r="M11" s="144">
        <f>'FN priloga 2'!$K$16</f>
        <v>51532</v>
      </c>
      <c r="N11" s="144">
        <f>'FN priloga 2'!$K$17</f>
        <v>0</v>
      </c>
      <c r="O11" s="144">
        <f>'FN priloga 2'!$K$18</f>
        <v>0</v>
      </c>
      <c r="P11" s="144">
        <f>'FN priloga 2'!$K$19</f>
        <v>0</v>
      </c>
      <c r="Q11" s="144">
        <f>'FN priloga 2'!$K$20</f>
        <v>0</v>
      </c>
      <c r="R11" s="144">
        <f>'FN priloga 2'!$K$21</f>
        <v>0</v>
      </c>
      <c r="S11" s="144">
        <f>'FN priloga 2'!$K$22</f>
        <v>14595.11</v>
      </c>
      <c r="T11" s="144">
        <f>'FN priloga 2'!$K$23</f>
        <v>0</v>
      </c>
      <c r="U11" s="144">
        <f>'FN priloga 2'!$K$24</f>
        <v>0</v>
      </c>
      <c r="V11" s="144">
        <f>'FN priloga 2'!$K$25</f>
        <v>0</v>
      </c>
      <c r="W11" s="144">
        <f>'FN priloga 2'!$K$26</f>
        <v>0</v>
      </c>
      <c r="X11" s="144">
        <f>'FN priloga 2'!$K$27</f>
        <v>0</v>
      </c>
      <c r="Y11" s="144">
        <f>'FN priloga 2'!$K$28</f>
        <v>0</v>
      </c>
      <c r="Z11" s="148">
        <f>'FN priloga 2'!$K$29</f>
        <v>0</v>
      </c>
      <c r="AA11" s="144">
        <f>'FN priloga 2'!$K$30</f>
        <v>0</v>
      </c>
      <c r="AB11" s="144">
        <f>'FN priloga 2'!$K$31</f>
        <v>0</v>
      </c>
      <c r="AC11" s="144">
        <f>'FN priloga 2'!$K$32</f>
        <v>0</v>
      </c>
      <c r="AD11" s="144">
        <f>'FN priloga 2'!$K$33</f>
        <v>0</v>
      </c>
      <c r="AE11" s="144">
        <f>'FN priloga 2'!$K$34</f>
        <v>0</v>
      </c>
      <c r="AF11" s="144">
        <f>'FN priloga 2'!$K$35</f>
        <v>0</v>
      </c>
      <c r="AG11" s="144">
        <f>'FN priloga 2'!$K$36</f>
        <v>0</v>
      </c>
      <c r="AH11" s="149">
        <f>'FN priloga 2'!$K$37</f>
        <v>0</v>
      </c>
      <c r="AI11" s="150">
        <f>'FN priloga 2'!$K$38</f>
        <v>75800</v>
      </c>
      <c r="AJ11" s="144">
        <f>'FN priloga 2'!$K$39</f>
        <v>50000</v>
      </c>
      <c r="AK11" s="144">
        <f>'FN priloga 2'!$K$40</f>
        <v>300</v>
      </c>
      <c r="AL11" s="144">
        <f>'FN priloga 2'!$K$41</f>
        <v>0</v>
      </c>
      <c r="AM11" s="144">
        <f>'FN priloga 2'!$K$42</f>
        <v>9500</v>
      </c>
      <c r="AN11" s="144">
        <f>'FN priloga 2'!$K$43</f>
        <v>0</v>
      </c>
      <c r="AO11" s="144">
        <f>'FN priloga 2'!$K$44</f>
        <v>0</v>
      </c>
      <c r="AP11" s="144">
        <f>'FN priloga 2'!$K$45</f>
        <v>0</v>
      </c>
      <c r="AQ11" s="144">
        <f>'FN priloga 2'!$K$46</f>
        <v>16000</v>
      </c>
      <c r="AR11" s="144">
        <f>'FN priloga 2'!$K$47</f>
        <v>0</v>
      </c>
      <c r="AS11" s="151">
        <f>'FN priloga 2'!$K$48</f>
        <v>0</v>
      </c>
      <c r="AT11" s="147">
        <f>'FN priloga 2'!$K$49</f>
        <v>0</v>
      </c>
      <c r="AU11" s="144">
        <f>'FN priloga 2'!$K$50</f>
        <v>0</v>
      </c>
      <c r="AV11" s="144">
        <f>'FN priloga 2'!$K$51</f>
        <v>0</v>
      </c>
      <c r="AW11" s="144">
        <f>'FN priloga 2'!$K$52</f>
        <v>0</v>
      </c>
      <c r="AX11" s="144">
        <f>'FN priloga 2'!$K$53</f>
        <v>0</v>
      </c>
      <c r="AY11" s="144">
        <f>'FN priloga 2'!$K$54</f>
        <v>0</v>
      </c>
      <c r="AZ11" s="149">
        <f>'FN priloga 2'!$K$55</f>
        <v>0</v>
      </c>
      <c r="BA11" s="153">
        <f>'FN priloga 2'!$K$56</f>
        <v>622913.15</v>
      </c>
      <c r="BB11" s="149">
        <f>'FN priloga 2'!$K$57</f>
        <v>0</v>
      </c>
      <c r="BC11" s="147">
        <f>'FN priloga 2'!$K$58</f>
        <v>622913.15</v>
      </c>
      <c r="BD11" s="147">
        <f>'FN priloga 2'!$K$59</f>
        <v>444391.11</v>
      </c>
      <c r="BE11" s="144">
        <f>'FN priloga 2'!$K$60</f>
        <v>398418</v>
      </c>
      <c r="BF11" s="144">
        <f>'FN priloga 2'!$K$61</f>
        <v>12682</v>
      </c>
      <c r="BG11" s="150">
        <f>'FN priloga 2'!$K$62</f>
        <v>16750</v>
      </c>
      <c r="BH11" s="144">
        <f>'FN priloga 2'!$K$63</f>
        <v>9780</v>
      </c>
      <c r="BI11" s="144">
        <f>'FN priloga 2'!$K$64</f>
        <v>6970</v>
      </c>
      <c r="BJ11" s="144">
        <f>'FN priloga 2'!$K$65</f>
        <v>0</v>
      </c>
      <c r="BK11" s="144">
        <f>'FN priloga 2'!$K$66</f>
        <v>0</v>
      </c>
      <c r="BL11" s="144">
        <f>'FN priloga 2'!$K$67</f>
        <v>0</v>
      </c>
      <c r="BM11" s="144">
        <f>'FN priloga 2'!$K$68</f>
        <v>0</v>
      </c>
      <c r="BN11" s="144">
        <f>'FN priloga 2'!$K$69</f>
        <v>0</v>
      </c>
      <c r="BO11" s="150">
        <f>'FN priloga 2'!$K$70</f>
        <v>16541.11</v>
      </c>
      <c r="BP11" s="144">
        <f>'FN priloga 2'!$K$71</f>
        <v>0</v>
      </c>
      <c r="BQ11" s="144">
        <f>'FN priloga 2'!$K$72</f>
        <v>14595.11</v>
      </c>
      <c r="BR11" s="144">
        <f>'FN priloga 2'!$K$73</f>
        <v>866</v>
      </c>
      <c r="BS11" s="144">
        <f>'FN priloga 2'!$K$74</f>
        <v>0</v>
      </c>
      <c r="BT11" s="144">
        <f>'FN priloga 2'!$K$75</f>
        <v>1080</v>
      </c>
      <c r="BU11" s="147">
        <f>'FN priloga 2'!$K$76</f>
        <v>69968.36</v>
      </c>
      <c r="BV11" s="144">
        <f>'FN priloga 2'!$K$77</f>
        <v>35259.990000000005</v>
      </c>
      <c r="BW11" s="144">
        <f>'FN priloga 2'!$K$78</f>
        <v>28247.84</v>
      </c>
      <c r="BX11" s="144">
        <f>'FN priloga 2'!$K$79</f>
        <v>239.11</v>
      </c>
      <c r="BY11" s="144">
        <f>'FN priloga 2'!$K$80</f>
        <v>398.42</v>
      </c>
      <c r="BZ11" s="144">
        <f>'FN priloga 2'!$K$81</f>
        <v>5823</v>
      </c>
      <c r="CA11" s="144">
        <f>'FN priloga 2'!$K$82</f>
        <v>0</v>
      </c>
      <c r="CB11" s="147">
        <f>'FN priloga 2'!$K$83</f>
        <v>108553.68</v>
      </c>
      <c r="CC11" s="144">
        <f>'FN priloga 2'!$K$84</f>
        <v>22199.45</v>
      </c>
      <c r="CD11" s="144">
        <f>'FN priloga 2'!$K$85</f>
        <v>785.91</v>
      </c>
      <c r="CE11" s="144">
        <f>'FN priloga 2'!$K$86</f>
        <v>13358.470000000001</v>
      </c>
      <c r="CF11" s="144">
        <f>'FN priloga 2'!$K$87</f>
        <v>0</v>
      </c>
      <c r="CG11" s="144">
        <f>'FN priloga 2'!$K$88</f>
        <v>5875.24</v>
      </c>
      <c r="CH11" s="144">
        <f>'FN priloga 2'!$K$89</f>
        <v>3317.51</v>
      </c>
      <c r="CI11" s="144">
        <f>'FN priloga 2'!$K$90</f>
        <v>7517</v>
      </c>
      <c r="CJ11" s="144">
        <f>'FN priloga 2'!$K$91</f>
        <v>0</v>
      </c>
      <c r="CK11" s="150">
        <f>'FN priloga 2'!$K$92</f>
        <v>55500.1</v>
      </c>
      <c r="CL11" s="152">
        <f>'FN priloga 2'!$K$93</f>
        <v>0</v>
      </c>
      <c r="CM11" s="152">
        <f>'FN priloga 2'!$K$94</f>
        <v>46329</v>
      </c>
      <c r="CN11" s="152">
        <f>'FN priloga 2'!$K$95</f>
        <v>0</v>
      </c>
      <c r="CO11" s="152">
        <f>'FN priloga 2'!$K$96</f>
        <v>0</v>
      </c>
      <c r="CP11" s="152">
        <f>'FN priloga 2'!$K$97</f>
        <v>0</v>
      </c>
      <c r="CQ11" s="152">
        <f>'FN priloga 2'!$K$98</f>
        <v>0</v>
      </c>
      <c r="CR11" s="152">
        <f>'FN priloga 2'!$K$99</f>
        <v>530</v>
      </c>
      <c r="CS11" s="152">
        <f>'FN priloga 2'!$K$100</f>
        <v>8641.1</v>
      </c>
      <c r="CT11" s="152">
        <f>'FN priloga 2'!$K$101</f>
        <v>0</v>
      </c>
      <c r="CU11" s="152">
        <f>'FN priloga 2'!$K$102</f>
        <v>0</v>
      </c>
      <c r="CV11" s="152">
        <f>'FN priloga 2'!$K$103</f>
        <v>0</v>
      </c>
      <c r="CW11" s="152">
        <f>'FN priloga 2'!$K$104</f>
        <v>0</v>
      </c>
      <c r="CX11" s="152">
        <f>'FN priloga 2'!$K$105</f>
        <v>0</v>
      </c>
      <c r="CY11" s="152">
        <f>'FN priloga 2'!$K$106</f>
        <v>0</v>
      </c>
      <c r="CZ11" s="152">
        <f>'FN priloga 2'!$K$107</f>
        <v>0</v>
      </c>
      <c r="DA11" s="152">
        <f>'FN priloga 2'!$K$108</f>
        <v>0</v>
      </c>
      <c r="DB11" s="150">
        <f>'FN priloga 2'!$K$109</f>
        <v>0</v>
      </c>
      <c r="DC11" s="144">
        <f>'FN priloga 2'!$K$110</f>
        <v>0</v>
      </c>
      <c r="DD11" s="144">
        <f>'FN priloga 2'!$K$111</f>
        <v>0</v>
      </c>
      <c r="DE11" s="144">
        <f>'FN priloga 2'!$K$112</f>
        <v>0</v>
      </c>
      <c r="DF11" s="147">
        <f>'FN priloga 2'!$K$113</f>
        <v>0</v>
      </c>
      <c r="DG11" s="152">
        <f>'FN priloga 2'!$K$114</f>
        <v>0</v>
      </c>
      <c r="DH11" s="152">
        <f>'FN priloga 2'!$K$115</f>
        <v>0</v>
      </c>
      <c r="DI11" s="152">
        <f>'FN priloga 2'!$K$116</f>
        <v>0</v>
      </c>
      <c r="DJ11" s="144">
        <f>'FN priloga 2'!$K$117</f>
        <v>0</v>
      </c>
      <c r="DK11" s="152">
        <f>'FN priloga 2'!$K$118</f>
        <v>0</v>
      </c>
      <c r="DL11" s="153">
        <f>'FN priloga 2'!$K$119</f>
        <v>-199531.88000000009</v>
      </c>
      <c r="DM11" s="147">
        <f>'FN priloga 2'!$K$120</f>
        <v>-199531.88000000009</v>
      </c>
      <c r="DN11" s="147">
        <f>'FN priloga 2'!$K$121</f>
        <v>0</v>
      </c>
      <c r="DO11" s="125"/>
      <c r="DP11" s="176"/>
      <c r="DQ11" s="729"/>
      <c r="DR11" s="730"/>
      <c r="DS11" s="730"/>
      <c r="DT11" s="124">
        <f>'FN priloga 2'!$K$127</f>
        <v>0</v>
      </c>
      <c r="DU11" s="137">
        <f>'FN priloga 2'!$K$128</f>
        <v>0</v>
      </c>
      <c r="DV11" s="137">
        <f>'FN priloga 2'!$K$129</f>
        <v>0</v>
      </c>
      <c r="DW11" s="137">
        <f>'FN priloga 2'!$K$130</f>
        <v>0</v>
      </c>
      <c r="DX11" s="127">
        <f>'FN priloga 2'!$K$131</f>
        <v>0</v>
      </c>
      <c r="DY11" s="124">
        <f>'FN priloga 2'!$K$132</f>
        <v>0</v>
      </c>
      <c r="DZ11" s="137">
        <f>'FN priloga 2'!$K$133</f>
        <v>0</v>
      </c>
      <c r="EA11" s="137">
        <f>'FN priloga 2'!$K$134</f>
        <v>0</v>
      </c>
      <c r="EB11" s="137">
        <f>'FN priloga 2'!$K$135</f>
        <v>0</v>
      </c>
      <c r="EC11" s="137">
        <f>'FN priloga 2'!$K$136</f>
        <v>0</v>
      </c>
      <c r="ED11" s="127">
        <f>'FN priloga 2'!$K$137</f>
        <v>0</v>
      </c>
      <c r="EE11" s="124">
        <f>'FN priloga 2'!$K$138</f>
        <v>0</v>
      </c>
      <c r="EF11" s="177"/>
      <c r="EG11" s="178"/>
      <c r="EH11" s="729"/>
      <c r="EI11" s="730"/>
      <c r="EJ11" s="730"/>
      <c r="EK11" s="124">
        <f>'FN priloga 2'!$K$144</f>
        <v>0</v>
      </c>
      <c r="EL11" s="137">
        <f>'FN priloga 2'!$K$145</f>
        <v>0</v>
      </c>
      <c r="EM11" s="137">
        <f>'FN priloga 2'!$K$146</f>
        <v>0</v>
      </c>
      <c r="EN11" s="127">
        <f>'FN priloga 2'!$K$147</f>
        <v>0</v>
      </c>
      <c r="EO11" s="124">
        <f>'FN priloga 2'!$K$148</f>
        <v>0</v>
      </c>
      <c r="EP11" s="137">
        <f>'FN priloga 2'!$K$149</f>
        <v>0</v>
      </c>
      <c r="EQ11" s="137">
        <f>'FN priloga 2'!$K$150</f>
        <v>0</v>
      </c>
      <c r="ER11" s="124">
        <f>'FN priloga 2'!$K$151</f>
        <v>0</v>
      </c>
      <c r="ES11" s="126">
        <f>'FN priloga 2'!$K$152</f>
        <v>0</v>
      </c>
      <c r="ET11" s="124">
        <f>'FN priloga 2'!$K$153</f>
        <v>-199532</v>
      </c>
      <c r="EU11" s="124" t="e">
        <f>'FN priloga 2'!#REF!</f>
        <v>#REF!</v>
      </c>
    </row>
    <row r="12" spans="1:151" ht="181.5" x14ac:dyDescent="0.25">
      <c r="A12" s="154">
        <f>'FN_priloga 1'!$D$2</f>
        <v>78</v>
      </c>
      <c r="B12" s="155">
        <f>'FN_priloga 1'!$B$2</f>
        <v>20192533</v>
      </c>
      <c r="C12" s="155" t="str">
        <f>'FN priloga 2'!$C$1</f>
        <v>EKONOMSKA ŠOLA MURSKA SOBOTA, NORŠINSKA ULICA 13, 9000 MURSKA SOBOTA</v>
      </c>
      <c r="D12" s="171" t="s">
        <v>581</v>
      </c>
      <c r="E12" s="171" t="s">
        <v>458</v>
      </c>
      <c r="F12" s="153">
        <f>'FN priloga 2'!$L$9</f>
        <v>1688576.27</v>
      </c>
      <c r="G12" s="147">
        <f>'FN priloga 2'!$L$10</f>
        <v>1688576.27</v>
      </c>
      <c r="H12" s="147">
        <f>'FN priloga 2'!$L$11</f>
        <v>1357976.27</v>
      </c>
      <c r="I12" s="148">
        <f>'FN priloga 2'!$L$12</f>
        <v>1357976.27</v>
      </c>
      <c r="J12" s="144">
        <f>'FN priloga 2'!$L$13</f>
        <v>1153842.1599999999</v>
      </c>
      <c r="K12" s="144">
        <f>'FN priloga 2'!$L$14</f>
        <v>0</v>
      </c>
      <c r="L12" s="148">
        <f>'FN priloga 2'!$L$15</f>
        <v>182059.11</v>
      </c>
      <c r="M12" s="144">
        <f>'FN priloga 2'!$L$16</f>
        <v>95004</v>
      </c>
      <c r="N12" s="144">
        <f>'FN priloga 2'!$L$17</f>
        <v>0</v>
      </c>
      <c r="O12" s="144">
        <f>'FN priloga 2'!$L$18</f>
        <v>0</v>
      </c>
      <c r="P12" s="144">
        <f>'FN priloga 2'!$L$19</f>
        <v>3600</v>
      </c>
      <c r="Q12" s="144">
        <f>'FN priloga 2'!$L$20</f>
        <v>0</v>
      </c>
      <c r="R12" s="144">
        <f>'FN priloga 2'!$L$21</f>
        <v>0</v>
      </c>
      <c r="S12" s="144">
        <f>'FN priloga 2'!$L$22</f>
        <v>14595.11</v>
      </c>
      <c r="T12" s="144">
        <f>'FN priloga 2'!$L$23</f>
        <v>0</v>
      </c>
      <c r="U12" s="144">
        <f>'FN priloga 2'!$L$24</f>
        <v>49000</v>
      </c>
      <c r="V12" s="144">
        <f>'FN priloga 2'!$L$25</f>
        <v>19860</v>
      </c>
      <c r="W12" s="144">
        <f>'FN priloga 2'!$L$26</f>
        <v>0</v>
      </c>
      <c r="X12" s="144">
        <f>'FN priloga 2'!$L$27</f>
        <v>22075</v>
      </c>
      <c r="Y12" s="144">
        <f>'FN priloga 2'!$L$28</f>
        <v>0</v>
      </c>
      <c r="Z12" s="148">
        <f>'FN priloga 2'!$L$29</f>
        <v>0</v>
      </c>
      <c r="AA12" s="144">
        <f>'FN priloga 2'!$L$30</f>
        <v>0</v>
      </c>
      <c r="AB12" s="144">
        <f>'FN priloga 2'!$L$31</f>
        <v>0</v>
      </c>
      <c r="AC12" s="144">
        <f>'FN priloga 2'!$L$32</f>
        <v>0</v>
      </c>
      <c r="AD12" s="144">
        <f>'FN priloga 2'!$L$33</f>
        <v>0</v>
      </c>
      <c r="AE12" s="144">
        <f>'FN priloga 2'!$L$34</f>
        <v>0</v>
      </c>
      <c r="AF12" s="144">
        <f>'FN priloga 2'!$L$35</f>
        <v>0</v>
      </c>
      <c r="AG12" s="144">
        <f>'FN priloga 2'!$L$36</f>
        <v>0</v>
      </c>
      <c r="AH12" s="149">
        <f>'FN priloga 2'!$L$37</f>
        <v>0</v>
      </c>
      <c r="AI12" s="150">
        <f>'FN priloga 2'!$L$38</f>
        <v>330600</v>
      </c>
      <c r="AJ12" s="144">
        <f>'FN priloga 2'!$L$39</f>
        <v>244000</v>
      </c>
      <c r="AK12" s="144">
        <f>'FN priloga 2'!$L$40</f>
        <v>400</v>
      </c>
      <c r="AL12" s="144">
        <f>'FN priloga 2'!$L$41</f>
        <v>0</v>
      </c>
      <c r="AM12" s="144">
        <f>'FN priloga 2'!$L$42</f>
        <v>29000</v>
      </c>
      <c r="AN12" s="144">
        <f>'FN priloga 2'!$L$43</f>
        <v>0</v>
      </c>
      <c r="AO12" s="144">
        <f>'FN priloga 2'!$L$44</f>
        <v>5200</v>
      </c>
      <c r="AP12" s="144">
        <f>'FN priloga 2'!$L$45</f>
        <v>0</v>
      </c>
      <c r="AQ12" s="144">
        <f>'FN priloga 2'!$L$46</f>
        <v>52000</v>
      </c>
      <c r="AR12" s="144">
        <f>'FN priloga 2'!$L$47</f>
        <v>0</v>
      </c>
      <c r="AS12" s="151">
        <f>'FN priloga 2'!$L$48</f>
        <v>0</v>
      </c>
      <c r="AT12" s="147">
        <f>'FN priloga 2'!$L$49</f>
        <v>0</v>
      </c>
      <c r="AU12" s="144">
        <f>'FN priloga 2'!$L$50</f>
        <v>0</v>
      </c>
      <c r="AV12" s="144">
        <f>'FN priloga 2'!$L$51</f>
        <v>0</v>
      </c>
      <c r="AW12" s="144">
        <f>'FN priloga 2'!$L$52</f>
        <v>0</v>
      </c>
      <c r="AX12" s="144">
        <f>'FN priloga 2'!$L$53</f>
        <v>0</v>
      </c>
      <c r="AY12" s="144">
        <f>'FN priloga 2'!$L$54</f>
        <v>0</v>
      </c>
      <c r="AZ12" s="149">
        <f>'FN priloga 2'!$L$55</f>
        <v>0</v>
      </c>
      <c r="BA12" s="153">
        <f>'FN priloga 2'!$L$56</f>
        <v>2117663.63</v>
      </c>
      <c r="BB12" s="149">
        <f>'FN priloga 2'!$L$57</f>
        <v>0</v>
      </c>
      <c r="BC12" s="147">
        <f>'FN priloga 2'!$L$58</f>
        <v>2117663.63</v>
      </c>
      <c r="BD12" s="147">
        <f>'FN priloga 2'!$L$59</f>
        <v>1497310.5299999998</v>
      </c>
      <c r="BE12" s="144">
        <f>'FN priloga 2'!$L$60</f>
        <v>1343583</v>
      </c>
      <c r="BF12" s="144">
        <f>'FN priloga 2'!$L$61</f>
        <v>50342</v>
      </c>
      <c r="BG12" s="150">
        <f>'FN priloga 2'!$L$62</f>
        <v>70009</v>
      </c>
      <c r="BH12" s="144">
        <f>'FN priloga 2'!$L$63</f>
        <v>38530</v>
      </c>
      <c r="BI12" s="144">
        <f>'FN priloga 2'!$L$64</f>
        <v>31479</v>
      </c>
      <c r="BJ12" s="144">
        <f>'FN priloga 2'!$L$65</f>
        <v>0</v>
      </c>
      <c r="BK12" s="144">
        <f>'FN priloga 2'!$L$66</f>
        <v>0</v>
      </c>
      <c r="BL12" s="144">
        <f>'FN priloga 2'!$L$67</f>
        <v>0</v>
      </c>
      <c r="BM12" s="144">
        <f>'FN priloga 2'!$L$68</f>
        <v>0</v>
      </c>
      <c r="BN12" s="144">
        <f>'FN priloga 2'!$L$69</f>
        <v>0</v>
      </c>
      <c r="BO12" s="150">
        <f>'FN priloga 2'!$L$70</f>
        <v>33376.53</v>
      </c>
      <c r="BP12" s="144">
        <f>'FN priloga 2'!$L$71</f>
        <v>0</v>
      </c>
      <c r="BQ12" s="144">
        <f>'FN priloga 2'!$L$72</f>
        <v>14595.11</v>
      </c>
      <c r="BR12" s="144">
        <f>'FN priloga 2'!$L$73</f>
        <v>3320.42</v>
      </c>
      <c r="BS12" s="144">
        <f>'FN priloga 2'!$L$74</f>
        <v>0</v>
      </c>
      <c r="BT12" s="144">
        <f>'FN priloga 2'!$L$75</f>
        <v>15461</v>
      </c>
      <c r="BU12" s="147">
        <f>'FN priloga 2'!$L$76</f>
        <v>237898.92000000004</v>
      </c>
      <c r="BV12" s="144">
        <f>'FN priloga 2'!$L$77</f>
        <v>118907.09000000001</v>
      </c>
      <c r="BW12" s="144">
        <f>'FN priloga 2'!$L$78</f>
        <v>95260.04</v>
      </c>
      <c r="BX12" s="144">
        <f>'FN priloga 2'!$L$79</f>
        <v>806.21</v>
      </c>
      <c r="BY12" s="144">
        <f>'FN priloga 2'!$L$80</f>
        <v>1343.58</v>
      </c>
      <c r="BZ12" s="144">
        <f>'FN priloga 2'!$L$81</f>
        <v>21582</v>
      </c>
      <c r="CA12" s="144">
        <f>'FN priloga 2'!$L$82</f>
        <v>0</v>
      </c>
      <c r="CB12" s="147">
        <f>'FN priloga 2'!$L$83</f>
        <v>284379.18</v>
      </c>
      <c r="CC12" s="144">
        <f>'FN priloga 2'!$L$84</f>
        <v>87443.56</v>
      </c>
      <c r="CD12" s="144">
        <f>'FN priloga 2'!$L$85</f>
        <v>3068.2699999999995</v>
      </c>
      <c r="CE12" s="144">
        <f>'FN priloga 2'!$L$86</f>
        <v>69672.639999999999</v>
      </c>
      <c r="CF12" s="144">
        <f>'FN priloga 2'!$L$87</f>
        <v>0</v>
      </c>
      <c r="CG12" s="144">
        <f>'FN priloga 2'!$L$88</f>
        <v>15284.01</v>
      </c>
      <c r="CH12" s="144">
        <f>'FN priloga 2'!$L$89</f>
        <v>6337.51</v>
      </c>
      <c r="CI12" s="144">
        <f>'FN priloga 2'!$L$90</f>
        <v>15332</v>
      </c>
      <c r="CJ12" s="144">
        <f>'FN priloga 2'!$L$91</f>
        <v>0</v>
      </c>
      <c r="CK12" s="150">
        <f>'FN priloga 2'!$L$92</f>
        <v>87241.19</v>
      </c>
      <c r="CL12" s="152">
        <f>'FN priloga 2'!$L$93</f>
        <v>0</v>
      </c>
      <c r="CM12" s="152">
        <f>'FN priloga 2'!$L$94</f>
        <v>46329</v>
      </c>
      <c r="CN12" s="152">
        <f>'FN priloga 2'!$L$95</f>
        <v>0</v>
      </c>
      <c r="CO12" s="152">
        <f>'FN priloga 2'!$L$96</f>
        <v>4324</v>
      </c>
      <c r="CP12" s="152">
        <f>'FN priloga 2'!$L$97</f>
        <v>0</v>
      </c>
      <c r="CQ12" s="152">
        <f>'FN priloga 2'!$L$98</f>
        <v>0</v>
      </c>
      <c r="CR12" s="152">
        <f>'FN priloga 2'!$L$99</f>
        <v>7830</v>
      </c>
      <c r="CS12" s="152">
        <f>'FN priloga 2'!$L$100</f>
        <v>28758.190000000002</v>
      </c>
      <c r="CT12" s="152">
        <f>'FN priloga 2'!$L$101</f>
        <v>0</v>
      </c>
      <c r="CU12" s="152">
        <f>'FN priloga 2'!$L$102</f>
        <v>0</v>
      </c>
      <c r="CV12" s="152">
        <f>'FN priloga 2'!$L$103</f>
        <v>0</v>
      </c>
      <c r="CW12" s="152">
        <f>'FN priloga 2'!$L$104</f>
        <v>0</v>
      </c>
      <c r="CX12" s="152">
        <f>'FN priloga 2'!$L$105</f>
        <v>76000</v>
      </c>
      <c r="CY12" s="152">
        <f>'FN priloga 2'!$L$106</f>
        <v>0</v>
      </c>
      <c r="CZ12" s="152">
        <f>'FN priloga 2'!$L$107</f>
        <v>0</v>
      </c>
      <c r="DA12" s="152">
        <f>'FN priloga 2'!$L$108</f>
        <v>0</v>
      </c>
      <c r="DB12" s="150">
        <f>'FN priloga 2'!$L$109</f>
        <v>22075</v>
      </c>
      <c r="DC12" s="144">
        <f>'FN priloga 2'!$L$110</f>
        <v>22075</v>
      </c>
      <c r="DD12" s="144">
        <f>'FN priloga 2'!$L$111</f>
        <v>0</v>
      </c>
      <c r="DE12" s="144">
        <f>'FN priloga 2'!$L$112</f>
        <v>0</v>
      </c>
      <c r="DF12" s="147">
        <f>'FN priloga 2'!$L$113</f>
        <v>0</v>
      </c>
      <c r="DG12" s="152">
        <f>'FN priloga 2'!$L$114</f>
        <v>0</v>
      </c>
      <c r="DH12" s="152">
        <f>'FN priloga 2'!$L$115</f>
        <v>0</v>
      </c>
      <c r="DI12" s="152">
        <f>'FN priloga 2'!$L$116</f>
        <v>0</v>
      </c>
      <c r="DJ12" s="144">
        <f>'FN priloga 2'!$L$117</f>
        <v>0</v>
      </c>
      <c r="DK12" s="152">
        <f>'FN priloga 2'!$L$118</f>
        <v>0</v>
      </c>
      <c r="DL12" s="153">
        <f>'FN priloga 2'!$L$119</f>
        <v>-429087.3600000001</v>
      </c>
      <c r="DM12" s="147">
        <f>'FN priloga 2'!$L$120</f>
        <v>-429087.3600000001</v>
      </c>
      <c r="DN12" s="147">
        <f>'FN priloga 2'!$L$121</f>
        <v>0</v>
      </c>
      <c r="DO12" s="125"/>
      <c r="DP12" s="176"/>
      <c r="DQ12" s="729"/>
      <c r="DR12" s="730"/>
      <c r="DS12" s="730"/>
      <c r="DT12" s="124">
        <f>'FN priloga 2'!$L$127</f>
        <v>0</v>
      </c>
      <c r="DU12" s="137">
        <f>'FN priloga 2'!$L$128</f>
        <v>0</v>
      </c>
      <c r="DV12" s="137">
        <f>'FN priloga 2'!$L$129</f>
        <v>0</v>
      </c>
      <c r="DW12" s="137">
        <f>'FN priloga 2'!$L$130</f>
        <v>0</v>
      </c>
      <c r="DX12" s="127">
        <f>'FN priloga 2'!$L$131</f>
        <v>0</v>
      </c>
      <c r="DY12" s="124">
        <f>'FN priloga 2'!$L$132</f>
        <v>0</v>
      </c>
      <c r="DZ12" s="137">
        <f>'FN priloga 2'!$L$133</f>
        <v>0</v>
      </c>
      <c r="EA12" s="137">
        <f>'FN priloga 2'!$L$134</f>
        <v>0</v>
      </c>
      <c r="EB12" s="137">
        <f>'FN priloga 2'!$L$135</f>
        <v>0</v>
      </c>
      <c r="EC12" s="137">
        <f>'FN priloga 2'!$L$136</f>
        <v>0</v>
      </c>
      <c r="ED12" s="127">
        <f>'FN priloga 2'!$L$137</f>
        <v>0</v>
      </c>
      <c r="EE12" s="124">
        <f>'FN priloga 2'!$L$138</f>
        <v>0</v>
      </c>
      <c r="EF12" s="177"/>
      <c r="EG12" s="178"/>
      <c r="EH12" s="729"/>
      <c r="EI12" s="730"/>
      <c r="EJ12" s="730"/>
      <c r="EK12" s="124">
        <f>'FN priloga 2'!$L$144</f>
        <v>0</v>
      </c>
      <c r="EL12" s="137">
        <f>'FN priloga 2'!$L$145</f>
        <v>0</v>
      </c>
      <c r="EM12" s="137">
        <f>'FN priloga 2'!$L$146</f>
        <v>0</v>
      </c>
      <c r="EN12" s="127">
        <f>'FN priloga 2'!$L$147</f>
        <v>0</v>
      </c>
      <c r="EO12" s="124">
        <f>'FN priloga 2'!$L$148</f>
        <v>0</v>
      </c>
      <c r="EP12" s="137">
        <f>'FN priloga 2'!$L$149</f>
        <v>0</v>
      </c>
      <c r="EQ12" s="137">
        <f>'FN priloga 2'!$L$150</f>
        <v>0</v>
      </c>
      <c r="ER12" s="124">
        <f>'FN priloga 2'!$L$151</f>
        <v>0</v>
      </c>
      <c r="ES12" s="126">
        <f>'FN priloga 2'!$L$152</f>
        <v>0</v>
      </c>
      <c r="ET12" s="124">
        <f>'FN priloga 2'!$L$153</f>
        <v>-429087</v>
      </c>
      <c r="EU12" s="124" t="e">
        <f>'FN priloga 2'!#REF!</f>
        <v>#REF!</v>
      </c>
    </row>
    <row r="13" spans="1:151" ht="181.5" x14ac:dyDescent="0.25">
      <c r="A13" s="154">
        <f>'FN_priloga 1'!$D$2</f>
        <v>78</v>
      </c>
      <c r="B13" s="155">
        <f>'FN_priloga 1'!$B$2</f>
        <v>20192533</v>
      </c>
      <c r="C13" s="155" t="str">
        <f>'FN priloga 2'!$C$1</f>
        <v>EKONOMSKA ŠOLA MURSKA SOBOTA, NORŠINSKA ULICA 13, 9000 MURSKA SOBOTA</v>
      </c>
      <c r="D13" s="171" t="s">
        <v>581</v>
      </c>
      <c r="E13" s="171" t="s">
        <v>459</v>
      </c>
      <c r="F13" s="153">
        <f>'FN priloga 2'!$M$9</f>
        <v>48570</v>
      </c>
      <c r="G13" s="147">
        <f>'FN priloga 2'!$M$10</f>
        <v>0</v>
      </c>
      <c r="H13" s="147">
        <f>'FN priloga 2'!$M$11</f>
        <v>0</v>
      </c>
      <c r="I13" s="148">
        <f>'FN priloga 2'!$M$12</f>
        <v>0</v>
      </c>
      <c r="J13" s="144">
        <f>'FN priloga 2'!$M$13</f>
        <v>0</v>
      </c>
      <c r="K13" s="144">
        <f>'FN priloga 2'!$M$14</f>
        <v>0</v>
      </c>
      <c r="L13" s="148">
        <f>'FN priloga 2'!$M$15</f>
        <v>0</v>
      </c>
      <c r="M13" s="144">
        <f>'FN priloga 2'!$M$16</f>
        <v>0</v>
      </c>
      <c r="N13" s="144">
        <f>'FN priloga 2'!$M$17</f>
        <v>0</v>
      </c>
      <c r="O13" s="144">
        <f>'FN priloga 2'!$M$18</f>
        <v>0</v>
      </c>
      <c r="P13" s="144">
        <f>'FN priloga 2'!$M$19</f>
        <v>0</v>
      </c>
      <c r="Q13" s="144">
        <f>'FN priloga 2'!$M$20</f>
        <v>0</v>
      </c>
      <c r="R13" s="144">
        <f>'FN priloga 2'!$M$21</f>
        <v>0</v>
      </c>
      <c r="S13" s="144">
        <f>'FN priloga 2'!$M$22</f>
        <v>0</v>
      </c>
      <c r="T13" s="144">
        <f>'FN priloga 2'!$M$23</f>
        <v>0</v>
      </c>
      <c r="U13" s="144">
        <f>'FN priloga 2'!$M$24</f>
        <v>0</v>
      </c>
      <c r="V13" s="144">
        <f>'FN priloga 2'!$M$25</f>
        <v>0</v>
      </c>
      <c r="W13" s="144">
        <f>'FN priloga 2'!$M$26</f>
        <v>0</v>
      </c>
      <c r="X13" s="144">
        <f>'FN priloga 2'!$M$27</f>
        <v>0</v>
      </c>
      <c r="Y13" s="144">
        <f>'FN priloga 2'!$M$28</f>
        <v>0</v>
      </c>
      <c r="Z13" s="148">
        <f>'FN priloga 2'!$M$29</f>
        <v>0</v>
      </c>
      <c r="AA13" s="144">
        <f>'FN priloga 2'!$M$30</f>
        <v>0</v>
      </c>
      <c r="AB13" s="144">
        <f>'FN priloga 2'!$M$31</f>
        <v>0</v>
      </c>
      <c r="AC13" s="144">
        <f>'FN priloga 2'!$M$32</f>
        <v>0</v>
      </c>
      <c r="AD13" s="144">
        <f>'FN priloga 2'!$M$33</f>
        <v>0</v>
      </c>
      <c r="AE13" s="144">
        <f>'FN priloga 2'!$M$34</f>
        <v>0</v>
      </c>
      <c r="AF13" s="144">
        <f>'FN priloga 2'!$M$35</f>
        <v>0</v>
      </c>
      <c r="AG13" s="144">
        <f>'FN priloga 2'!$M$36</f>
        <v>0</v>
      </c>
      <c r="AH13" s="149">
        <f>'FN priloga 2'!$M$37</f>
        <v>0</v>
      </c>
      <c r="AI13" s="150">
        <f>'FN priloga 2'!$M$38</f>
        <v>0</v>
      </c>
      <c r="AJ13" s="144">
        <f>'FN priloga 2'!$M$39</f>
        <v>0</v>
      </c>
      <c r="AK13" s="144">
        <f>'FN priloga 2'!$M$40</f>
        <v>0</v>
      </c>
      <c r="AL13" s="144">
        <f>'FN priloga 2'!$M$41</f>
        <v>0</v>
      </c>
      <c r="AM13" s="144">
        <f>'FN priloga 2'!$M$42</f>
        <v>0</v>
      </c>
      <c r="AN13" s="144">
        <f>'FN priloga 2'!$M$43</f>
        <v>0</v>
      </c>
      <c r="AO13" s="144">
        <f>'FN priloga 2'!$M$44</f>
        <v>0</v>
      </c>
      <c r="AP13" s="144">
        <f>'FN priloga 2'!$M$45</f>
        <v>0</v>
      </c>
      <c r="AQ13" s="144">
        <f>'FN priloga 2'!$M$46</f>
        <v>0</v>
      </c>
      <c r="AR13" s="144">
        <f>'FN priloga 2'!$M$47</f>
        <v>0</v>
      </c>
      <c r="AS13" s="151">
        <f>'FN priloga 2'!$M$48</f>
        <v>0</v>
      </c>
      <c r="AT13" s="147">
        <f>'FN priloga 2'!$M$49</f>
        <v>48570</v>
      </c>
      <c r="AU13" s="144">
        <f>'FN priloga 2'!$M$50</f>
        <v>20800</v>
      </c>
      <c r="AV13" s="144">
        <f>'FN priloga 2'!$M$51</f>
        <v>0</v>
      </c>
      <c r="AW13" s="144">
        <f>'FN priloga 2'!$M$52</f>
        <v>27770</v>
      </c>
      <c r="AX13" s="144">
        <f>'FN priloga 2'!$M$53</f>
        <v>0</v>
      </c>
      <c r="AY13" s="144">
        <f>'FN priloga 2'!$M$54</f>
        <v>0</v>
      </c>
      <c r="AZ13" s="149">
        <f>'FN priloga 2'!$M$55</f>
        <v>0</v>
      </c>
      <c r="BA13" s="153">
        <f>'FN priloga 2'!$M$56</f>
        <v>48384</v>
      </c>
      <c r="BB13" s="149">
        <f>'FN priloga 2'!$M$57</f>
        <v>0</v>
      </c>
      <c r="BC13" s="147">
        <f>'FN priloga 2'!$M$58</f>
        <v>0</v>
      </c>
      <c r="BD13" s="147">
        <f>'FN priloga 2'!$M$59</f>
        <v>0</v>
      </c>
      <c r="BE13" s="144">
        <f>'FN priloga 2'!$M$60</f>
        <v>0</v>
      </c>
      <c r="BF13" s="144">
        <f>'FN priloga 2'!$M$61</f>
        <v>0</v>
      </c>
      <c r="BG13" s="150">
        <f>'FN priloga 2'!$M$62</f>
        <v>0</v>
      </c>
      <c r="BH13" s="144">
        <f>'FN priloga 2'!$M$63</f>
        <v>0</v>
      </c>
      <c r="BI13" s="144">
        <f>'FN priloga 2'!$M$64</f>
        <v>0</v>
      </c>
      <c r="BJ13" s="144">
        <f>'FN priloga 2'!$M$65</f>
        <v>0</v>
      </c>
      <c r="BK13" s="144">
        <f>'FN priloga 2'!$M$66</f>
        <v>0</v>
      </c>
      <c r="BL13" s="144">
        <f>'FN priloga 2'!$M$67</f>
        <v>0</v>
      </c>
      <c r="BM13" s="144">
        <f>'FN priloga 2'!$M$68</f>
        <v>0</v>
      </c>
      <c r="BN13" s="144">
        <f>'FN priloga 2'!$M$69</f>
        <v>0</v>
      </c>
      <c r="BO13" s="150">
        <f>'FN priloga 2'!$M$70</f>
        <v>0</v>
      </c>
      <c r="BP13" s="144">
        <f>'FN priloga 2'!$M$71</f>
        <v>0</v>
      </c>
      <c r="BQ13" s="144">
        <f>'FN priloga 2'!$M$72</f>
        <v>0</v>
      </c>
      <c r="BR13" s="144">
        <f>'FN priloga 2'!$M$73</f>
        <v>0</v>
      </c>
      <c r="BS13" s="144">
        <f>'FN priloga 2'!$M$74</f>
        <v>0</v>
      </c>
      <c r="BT13" s="144">
        <f>'FN priloga 2'!$M$75</f>
        <v>0</v>
      </c>
      <c r="BU13" s="147">
        <f>'FN priloga 2'!$M$76</f>
        <v>0</v>
      </c>
      <c r="BV13" s="144">
        <f>'FN priloga 2'!$M$77</f>
        <v>0</v>
      </c>
      <c r="BW13" s="144">
        <f>'FN priloga 2'!$M$78</f>
        <v>0</v>
      </c>
      <c r="BX13" s="144">
        <f>'FN priloga 2'!$M$79</f>
        <v>0</v>
      </c>
      <c r="BY13" s="144">
        <f>'FN priloga 2'!$M$80</f>
        <v>0</v>
      </c>
      <c r="BZ13" s="144">
        <f>'FN priloga 2'!$M$81</f>
        <v>0</v>
      </c>
      <c r="CA13" s="144">
        <f>'FN priloga 2'!$M$82</f>
        <v>0</v>
      </c>
      <c r="CB13" s="147">
        <f>'FN priloga 2'!$M$83</f>
        <v>0</v>
      </c>
      <c r="CC13" s="144">
        <f>'FN priloga 2'!$M$84</f>
        <v>0</v>
      </c>
      <c r="CD13" s="144">
        <f>'FN priloga 2'!$M$85</f>
        <v>0</v>
      </c>
      <c r="CE13" s="144">
        <f>'FN priloga 2'!$M$86</f>
        <v>0</v>
      </c>
      <c r="CF13" s="144">
        <f>'FN priloga 2'!$M$87</f>
        <v>0</v>
      </c>
      <c r="CG13" s="144">
        <f>'FN priloga 2'!$M$88</f>
        <v>0</v>
      </c>
      <c r="CH13" s="144">
        <f>'FN priloga 2'!$M$89</f>
        <v>0</v>
      </c>
      <c r="CI13" s="144">
        <f>'FN priloga 2'!$M$90</f>
        <v>0</v>
      </c>
      <c r="CJ13" s="144">
        <f>'FN priloga 2'!$M$91</f>
        <v>0</v>
      </c>
      <c r="CK13" s="150">
        <f>'FN priloga 2'!$M$92</f>
        <v>0</v>
      </c>
      <c r="CL13" s="152">
        <f>'FN priloga 2'!$M$93</f>
        <v>0</v>
      </c>
      <c r="CM13" s="152">
        <f>'FN priloga 2'!$M$94</f>
        <v>0</v>
      </c>
      <c r="CN13" s="152">
        <f>'FN priloga 2'!$M$95</f>
        <v>0</v>
      </c>
      <c r="CO13" s="152">
        <f>'FN priloga 2'!$M$96</f>
        <v>0</v>
      </c>
      <c r="CP13" s="152">
        <f>'FN priloga 2'!$M$97</f>
        <v>0</v>
      </c>
      <c r="CQ13" s="152">
        <f>'FN priloga 2'!$M$98</f>
        <v>0</v>
      </c>
      <c r="CR13" s="152">
        <f>'FN priloga 2'!$M$99</f>
        <v>0</v>
      </c>
      <c r="CS13" s="152">
        <f>'FN priloga 2'!$M$100</f>
        <v>0</v>
      </c>
      <c r="CT13" s="152">
        <f>'FN priloga 2'!$M$101</f>
        <v>0</v>
      </c>
      <c r="CU13" s="152">
        <f>'FN priloga 2'!$M$102</f>
        <v>0</v>
      </c>
      <c r="CV13" s="152">
        <f>'FN priloga 2'!$M$103</f>
        <v>0</v>
      </c>
      <c r="CW13" s="152">
        <f>'FN priloga 2'!$M$104</f>
        <v>0</v>
      </c>
      <c r="CX13" s="152">
        <f>'FN priloga 2'!$M$105</f>
        <v>0</v>
      </c>
      <c r="CY13" s="152">
        <f>'FN priloga 2'!$M$106</f>
        <v>0</v>
      </c>
      <c r="CZ13" s="152">
        <f>'FN priloga 2'!$M$107</f>
        <v>0</v>
      </c>
      <c r="DA13" s="152">
        <f>'FN priloga 2'!$M$108</f>
        <v>0</v>
      </c>
      <c r="DB13" s="150">
        <f>'FN priloga 2'!$M$109</f>
        <v>0</v>
      </c>
      <c r="DC13" s="144">
        <f>'FN priloga 2'!$M$110</f>
        <v>0</v>
      </c>
      <c r="DD13" s="144">
        <f>'FN priloga 2'!$M$111</f>
        <v>0</v>
      </c>
      <c r="DE13" s="144">
        <f>'FN priloga 2'!$M$112</f>
        <v>0</v>
      </c>
      <c r="DF13" s="147">
        <f>'FN priloga 2'!$M$113</f>
        <v>48384</v>
      </c>
      <c r="DG13" s="152">
        <f>'FN priloga 2'!$M$114</f>
        <v>18622</v>
      </c>
      <c r="DH13" s="152">
        <f>'FN priloga 2'!$M$115</f>
        <v>3349</v>
      </c>
      <c r="DI13" s="152">
        <f>'FN priloga 2'!$M$116</f>
        <v>18014</v>
      </c>
      <c r="DJ13" s="144">
        <f>'FN priloga 2'!$M$117</f>
        <v>8399</v>
      </c>
      <c r="DK13" s="152">
        <f>'FN priloga 2'!$M$118</f>
        <v>0</v>
      </c>
      <c r="DL13" s="153">
        <f>'FN priloga 2'!$M$119</f>
        <v>186</v>
      </c>
      <c r="DM13" s="147">
        <f>'FN priloga 2'!$M$120</f>
        <v>0</v>
      </c>
      <c r="DN13" s="147">
        <f>'FN priloga 2'!$M$121</f>
        <v>186</v>
      </c>
      <c r="DO13" s="125"/>
      <c r="DP13" s="176"/>
      <c r="DQ13" s="729"/>
      <c r="DR13" s="730"/>
      <c r="DS13" s="730"/>
      <c r="DT13" s="124">
        <f>'FN priloga 2'!$M$127</f>
        <v>0</v>
      </c>
      <c r="DU13" s="137">
        <f>'FN priloga 2'!$M$128</f>
        <v>0</v>
      </c>
      <c r="DV13" s="137">
        <f>'FN priloga 2'!$M$129</f>
        <v>0</v>
      </c>
      <c r="DW13" s="137">
        <f>'FN priloga 2'!$M$130</f>
        <v>0</v>
      </c>
      <c r="DX13" s="127">
        <f>'FN priloga 2'!$M$131</f>
        <v>0</v>
      </c>
      <c r="DY13" s="124">
        <f>'FN priloga 2'!$M$132</f>
        <v>0</v>
      </c>
      <c r="DZ13" s="137">
        <f>'FN priloga 2'!$M$133</f>
        <v>0</v>
      </c>
      <c r="EA13" s="137">
        <f>'FN priloga 2'!$M$134</f>
        <v>0</v>
      </c>
      <c r="EB13" s="137">
        <f>'FN priloga 2'!$M$135</f>
        <v>0</v>
      </c>
      <c r="EC13" s="137">
        <f>'FN priloga 2'!$M$136</f>
        <v>0</v>
      </c>
      <c r="ED13" s="127">
        <f>'FN priloga 2'!$M$137</f>
        <v>0</v>
      </c>
      <c r="EE13" s="124">
        <f>'FN priloga 2'!$M$138</f>
        <v>0</v>
      </c>
      <c r="EF13" s="177"/>
      <c r="EG13" s="178"/>
      <c r="EH13" s="729"/>
      <c r="EI13" s="730"/>
      <c r="EJ13" s="730"/>
      <c r="EK13" s="124">
        <f>'FN priloga 2'!$M$144</f>
        <v>0</v>
      </c>
      <c r="EL13" s="137">
        <f>'FN priloga 2'!$M$145</f>
        <v>0</v>
      </c>
      <c r="EM13" s="137">
        <f>'FN priloga 2'!$M$146</f>
        <v>0</v>
      </c>
      <c r="EN13" s="127">
        <f>'FN priloga 2'!$M$147</f>
        <v>0</v>
      </c>
      <c r="EO13" s="124">
        <f>'FN priloga 2'!$M$148</f>
        <v>0</v>
      </c>
      <c r="EP13" s="137">
        <f>'FN priloga 2'!$M$149</f>
        <v>0</v>
      </c>
      <c r="EQ13" s="137">
        <f>'FN priloga 2'!$M$150</f>
        <v>0</v>
      </c>
      <c r="ER13" s="124">
        <f>'FN priloga 2'!$M$151</f>
        <v>0</v>
      </c>
      <c r="ES13" s="126">
        <f>'FN priloga 2'!$M$152</f>
        <v>0</v>
      </c>
      <c r="ET13" s="124">
        <f>'FN priloga 2'!$M$153</f>
        <v>186</v>
      </c>
      <c r="EU13" s="124" t="e">
        <f>'FN priloga 2'!#REF!</f>
        <v>#REF!</v>
      </c>
    </row>
    <row r="14" spans="1:151" ht="181.5" x14ac:dyDescent="0.25">
      <c r="A14" s="154">
        <f>'FN_priloga 1'!$D$2</f>
        <v>78</v>
      </c>
      <c r="B14" s="155">
        <f>'FN_priloga 1'!$B$2</f>
        <v>20192533</v>
      </c>
      <c r="C14" s="155" t="str">
        <f>'FN priloga 2'!$C$1</f>
        <v>EKONOMSKA ŠOLA MURSKA SOBOTA, NORŠINSKA ULICA 13, 9000 MURSKA SOBOTA</v>
      </c>
      <c r="D14" s="171" t="s">
        <v>581</v>
      </c>
      <c r="E14" s="171" t="s">
        <v>460</v>
      </c>
      <c r="F14" s="153">
        <f>'FN priloga 2'!$N$9</f>
        <v>1737146.27</v>
      </c>
      <c r="G14" s="147">
        <f>'FN priloga 2'!$N$10</f>
        <v>1688576.27</v>
      </c>
      <c r="H14" s="147">
        <f>'FN priloga 2'!$N$11</f>
        <v>1357976.27</v>
      </c>
      <c r="I14" s="148">
        <f>'FN priloga 2'!$N$12</f>
        <v>1357976.27</v>
      </c>
      <c r="J14" s="144">
        <f>'FN priloga 2'!$N$13</f>
        <v>1153842.1599999999</v>
      </c>
      <c r="K14" s="144">
        <f>'FN priloga 2'!$N$14</f>
        <v>0</v>
      </c>
      <c r="L14" s="148">
        <f>'FN priloga 2'!$N$15</f>
        <v>182059.11</v>
      </c>
      <c r="M14" s="144">
        <f>'FN priloga 2'!$N$16</f>
        <v>95004</v>
      </c>
      <c r="N14" s="144">
        <f>'FN priloga 2'!$N$17</f>
        <v>0</v>
      </c>
      <c r="O14" s="144">
        <f>'FN priloga 2'!$N$18</f>
        <v>0</v>
      </c>
      <c r="P14" s="144">
        <f>'FN priloga 2'!$N$19</f>
        <v>3600</v>
      </c>
      <c r="Q14" s="144">
        <f>'FN priloga 2'!$N$20</f>
        <v>0</v>
      </c>
      <c r="R14" s="144">
        <f>'FN priloga 2'!$N$21</f>
        <v>0</v>
      </c>
      <c r="S14" s="144">
        <f>'FN priloga 2'!$N$22</f>
        <v>14595.11</v>
      </c>
      <c r="T14" s="144">
        <f>'FN priloga 2'!$N$23</f>
        <v>0</v>
      </c>
      <c r="U14" s="144">
        <f>'FN priloga 2'!$N$24</f>
        <v>49000</v>
      </c>
      <c r="V14" s="144">
        <f>'FN priloga 2'!$N$25</f>
        <v>19860</v>
      </c>
      <c r="W14" s="144">
        <f>'FN priloga 2'!$N$26</f>
        <v>0</v>
      </c>
      <c r="X14" s="144">
        <f>'FN priloga 2'!$N$27</f>
        <v>22075</v>
      </c>
      <c r="Y14" s="144">
        <f>'FN priloga 2'!$N$28</f>
        <v>0</v>
      </c>
      <c r="Z14" s="148">
        <f>'FN priloga 2'!$N$29</f>
        <v>0</v>
      </c>
      <c r="AA14" s="144">
        <f>'FN priloga 2'!$N$30</f>
        <v>0</v>
      </c>
      <c r="AB14" s="144">
        <f>'FN priloga 2'!$N$31</f>
        <v>0</v>
      </c>
      <c r="AC14" s="144">
        <f>'FN priloga 2'!$N$32</f>
        <v>0</v>
      </c>
      <c r="AD14" s="144">
        <f>'FN priloga 2'!$N$33</f>
        <v>0</v>
      </c>
      <c r="AE14" s="144">
        <f>'FN priloga 2'!$N$34</f>
        <v>0</v>
      </c>
      <c r="AF14" s="144">
        <f>'FN priloga 2'!$N$35</f>
        <v>0</v>
      </c>
      <c r="AG14" s="144">
        <f>'FN priloga 2'!$N$36</f>
        <v>0</v>
      </c>
      <c r="AH14" s="149">
        <f>'FN priloga 2'!$N$37</f>
        <v>0</v>
      </c>
      <c r="AI14" s="150">
        <f>'FN priloga 2'!$N$38</f>
        <v>330600</v>
      </c>
      <c r="AJ14" s="144">
        <f>'FN priloga 2'!$N$39</f>
        <v>244000</v>
      </c>
      <c r="AK14" s="144">
        <f>'FN priloga 2'!$N$40</f>
        <v>400</v>
      </c>
      <c r="AL14" s="144">
        <f>'FN priloga 2'!$N$41</f>
        <v>0</v>
      </c>
      <c r="AM14" s="144">
        <f>'FN priloga 2'!$N$42</f>
        <v>29000</v>
      </c>
      <c r="AN14" s="144">
        <f>'FN priloga 2'!$N$43</f>
        <v>0</v>
      </c>
      <c r="AO14" s="144">
        <f>'FN priloga 2'!$N$44</f>
        <v>5200</v>
      </c>
      <c r="AP14" s="144">
        <f>'FN priloga 2'!$N$45</f>
        <v>0</v>
      </c>
      <c r="AQ14" s="144">
        <f>'FN priloga 2'!$N$46</f>
        <v>52000</v>
      </c>
      <c r="AR14" s="144">
        <f>'FN priloga 2'!$N$47</f>
        <v>0</v>
      </c>
      <c r="AS14" s="151">
        <f>'FN priloga 2'!$N$48</f>
        <v>0</v>
      </c>
      <c r="AT14" s="147">
        <f>'FN priloga 2'!$N$49</f>
        <v>48570</v>
      </c>
      <c r="AU14" s="144">
        <f>'FN priloga 2'!$N$50</f>
        <v>20800</v>
      </c>
      <c r="AV14" s="144">
        <f>'FN priloga 2'!$N$51</f>
        <v>0</v>
      </c>
      <c r="AW14" s="144">
        <f>'FN priloga 2'!$N$52</f>
        <v>27770</v>
      </c>
      <c r="AX14" s="144">
        <f>'FN priloga 2'!$N$53</f>
        <v>0</v>
      </c>
      <c r="AY14" s="144">
        <f>'FN priloga 2'!$N$54</f>
        <v>0</v>
      </c>
      <c r="AZ14" s="149">
        <f>'FN priloga 2'!$N$55</f>
        <v>0</v>
      </c>
      <c r="BA14" s="153">
        <f>'FN priloga 2'!$N$56</f>
        <v>2166047.63</v>
      </c>
      <c r="BB14" s="149">
        <f>'FN priloga 2'!$N$57</f>
        <v>0</v>
      </c>
      <c r="BC14" s="147">
        <f>'FN priloga 2'!$N$58</f>
        <v>2117663.63</v>
      </c>
      <c r="BD14" s="147">
        <f>'FN priloga 2'!$N$59</f>
        <v>1497310.5299999998</v>
      </c>
      <c r="BE14" s="144">
        <f>'FN priloga 2'!$N$60</f>
        <v>1343583</v>
      </c>
      <c r="BF14" s="144">
        <f>'FN priloga 2'!$N$61</f>
        <v>50342</v>
      </c>
      <c r="BG14" s="150">
        <f>'FN priloga 2'!$N$62</f>
        <v>70009</v>
      </c>
      <c r="BH14" s="144">
        <f>'FN priloga 2'!$N$63</f>
        <v>38530</v>
      </c>
      <c r="BI14" s="144">
        <f>'FN priloga 2'!$N$64</f>
        <v>31479</v>
      </c>
      <c r="BJ14" s="144">
        <f>'FN priloga 2'!$N$65</f>
        <v>0</v>
      </c>
      <c r="BK14" s="144">
        <f>'FN priloga 2'!$N$66</f>
        <v>0</v>
      </c>
      <c r="BL14" s="144">
        <f>'FN priloga 2'!$N$67</f>
        <v>0</v>
      </c>
      <c r="BM14" s="144">
        <f>'FN priloga 2'!$N$68</f>
        <v>0</v>
      </c>
      <c r="BN14" s="144">
        <f>'FN priloga 2'!$N$69</f>
        <v>0</v>
      </c>
      <c r="BO14" s="150">
        <f>'FN priloga 2'!$N$70</f>
        <v>33376.53</v>
      </c>
      <c r="BP14" s="144">
        <f>'FN priloga 2'!$N$71</f>
        <v>0</v>
      </c>
      <c r="BQ14" s="144">
        <f>'FN priloga 2'!$N$72</f>
        <v>14595.11</v>
      </c>
      <c r="BR14" s="144">
        <f>'FN priloga 2'!$N$73</f>
        <v>3320.42</v>
      </c>
      <c r="BS14" s="144">
        <f>'FN priloga 2'!$N$74</f>
        <v>0</v>
      </c>
      <c r="BT14" s="144">
        <f>'FN priloga 2'!$N$75</f>
        <v>15461</v>
      </c>
      <c r="BU14" s="147">
        <f>'FN priloga 2'!$N$76</f>
        <v>237898.92000000004</v>
      </c>
      <c r="BV14" s="144">
        <f>'FN priloga 2'!$N$77</f>
        <v>118907.09000000001</v>
      </c>
      <c r="BW14" s="144">
        <f>'FN priloga 2'!$N$78</f>
        <v>95260.04</v>
      </c>
      <c r="BX14" s="144">
        <f>'FN priloga 2'!$N$79</f>
        <v>806.21</v>
      </c>
      <c r="BY14" s="144">
        <f>'FN priloga 2'!$N$80</f>
        <v>1343.58</v>
      </c>
      <c r="BZ14" s="144">
        <f>'FN priloga 2'!$N$81</f>
        <v>21582</v>
      </c>
      <c r="CA14" s="144">
        <f>'FN priloga 2'!$N$82</f>
        <v>0</v>
      </c>
      <c r="CB14" s="147">
        <f>'FN priloga 2'!$N$83</f>
        <v>284379.18</v>
      </c>
      <c r="CC14" s="144">
        <f>'FN priloga 2'!$N$84</f>
        <v>87443.56</v>
      </c>
      <c r="CD14" s="144">
        <f>'FN priloga 2'!$N$85</f>
        <v>3068.2699999999995</v>
      </c>
      <c r="CE14" s="144">
        <f>'FN priloga 2'!$N$86</f>
        <v>69672.639999999999</v>
      </c>
      <c r="CF14" s="144">
        <f>'FN priloga 2'!$N$87</f>
        <v>0</v>
      </c>
      <c r="CG14" s="144">
        <f>'FN priloga 2'!$N$88</f>
        <v>15284.01</v>
      </c>
      <c r="CH14" s="144">
        <f>'FN priloga 2'!$N$89</f>
        <v>6337.51</v>
      </c>
      <c r="CI14" s="144">
        <f>'FN priloga 2'!$N$90</f>
        <v>15332</v>
      </c>
      <c r="CJ14" s="144">
        <f>'FN priloga 2'!$N$91</f>
        <v>0</v>
      </c>
      <c r="CK14" s="150">
        <f>'FN priloga 2'!$N$92</f>
        <v>87241.19</v>
      </c>
      <c r="CL14" s="152">
        <f>'FN priloga 2'!$N$93</f>
        <v>0</v>
      </c>
      <c r="CM14" s="152">
        <f>'FN priloga 2'!$N$94</f>
        <v>46329</v>
      </c>
      <c r="CN14" s="152">
        <f>'FN priloga 2'!$N$95</f>
        <v>0</v>
      </c>
      <c r="CO14" s="152">
        <f>'FN priloga 2'!$N$96</f>
        <v>4324</v>
      </c>
      <c r="CP14" s="152">
        <f>'FN priloga 2'!$N$97</f>
        <v>0</v>
      </c>
      <c r="CQ14" s="152">
        <f>'FN priloga 2'!$N$98</f>
        <v>0</v>
      </c>
      <c r="CR14" s="152">
        <f>'FN priloga 2'!$N$99</f>
        <v>7830</v>
      </c>
      <c r="CS14" s="152">
        <f>'FN priloga 2'!$N$100</f>
        <v>28758.190000000002</v>
      </c>
      <c r="CT14" s="152">
        <f>'FN priloga 2'!$N$101</f>
        <v>0</v>
      </c>
      <c r="CU14" s="152">
        <f>'FN priloga 2'!$N$102</f>
        <v>0</v>
      </c>
      <c r="CV14" s="152">
        <f>'FN priloga 2'!$N$103</f>
        <v>0</v>
      </c>
      <c r="CW14" s="152">
        <f>'FN priloga 2'!$N$104</f>
        <v>0</v>
      </c>
      <c r="CX14" s="152">
        <f>'FN priloga 2'!$N$105</f>
        <v>76000</v>
      </c>
      <c r="CY14" s="152">
        <f>'FN priloga 2'!$N$106</f>
        <v>0</v>
      </c>
      <c r="CZ14" s="152">
        <f>'FN priloga 2'!$N$107</f>
        <v>0</v>
      </c>
      <c r="DA14" s="152">
        <f>'FN priloga 2'!$N$108</f>
        <v>0</v>
      </c>
      <c r="DB14" s="150">
        <f>'FN priloga 2'!$N$109</f>
        <v>22075</v>
      </c>
      <c r="DC14" s="144">
        <f>'FN priloga 2'!$N$110</f>
        <v>22075</v>
      </c>
      <c r="DD14" s="144">
        <f>'FN priloga 2'!$N$111</f>
        <v>0</v>
      </c>
      <c r="DE14" s="144">
        <f>'FN priloga 2'!$N$112</f>
        <v>0</v>
      </c>
      <c r="DF14" s="147">
        <f>'FN priloga 2'!$N$113</f>
        <v>48384</v>
      </c>
      <c r="DG14" s="152">
        <f>'FN priloga 2'!$N$114</f>
        <v>18622</v>
      </c>
      <c r="DH14" s="152">
        <f>'FN priloga 2'!$N$115</f>
        <v>3349</v>
      </c>
      <c r="DI14" s="152">
        <f>'FN priloga 2'!$N$116</f>
        <v>18014</v>
      </c>
      <c r="DJ14" s="144">
        <f>'FN priloga 2'!$N$117</f>
        <v>8399</v>
      </c>
      <c r="DK14" s="152">
        <f>'FN priloga 2'!$N$118</f>
        <v>0</v>
      </c>
      <c r="DL14" s="153">
        <f>'FN priloga 2'!$N$119</f>
        <v>-428901.3600000001</v>
      </c>
      <c r="DM14" s="147">
        <f>'FN priloga 2'!$N$120</f>
        <v>-429087.3600000001</v>
      </c>
      <c r="DN14" s="147">
        <f>'FN priloga 2'!$N$121</f>
        <v>186</v>
      </c>
      <c r="DO14" s="125"/>
      <c r="DP14" s="176"/>
      <c r="DQ14" s="729"/>
      <c r="DR14" s="730"/>
      <c r="DS14" s="730"/>
      <c r="DT14" s="124">
        <f>'FN priloga 2'!$N$127</f>
        <v>0</v>
      </c>
      <c r="DU14" s="137">
        <f>'FN priloga 2'!$N$128</f>
        <v>0</v>
      </c>
      <c r="DV14" s="137">
        <f>'FN priloga 2'!$N$129</f>
        <v>0</v>
      </c>
      <c r="DW14" s="137">
        <f>'FN priloga 2'!$N$130</f>
        <v>0</v>
      </c>
      <c r="DX14" s="127">
        <f>'FN priloga 2'!$N$131</f>
        <v>0</v>
      </c>
      <c r="DY14" s="124">
        <f>'FN priloga 2'!$N$132</f>
        <v>0</v>
      </c>
      <c r="DZ14" s="137">
        <f>'FN priloga 2'!$N$133</f>
        <v>0</v>
      </c>
      <c r="EA14" s="137">
        <f>'FN priloga 2'!$N$134</f>
        <v>0</v>
      </c>
      <c r="EB14" s="137">
        <f>'FN priloga 2'!$N$135</f>
        <v>0</v>
      </c>
      <c r="EC14" s="137">
        <f>'FN priloga 2'!$N$136</f>
        <v>0</v>
      </c>
      <c r="ED14" s="127">
        <f>'FN priloga 2'!$N$137</f>
        <v>0</v>
      </c>
      <c r="EE14" s="124">
        <f>'FN priloga 2'!$N$138</f>
        <v>0</v>
      </c>
      <c r="EF14" s="177"/>
      <c r="EG14" s="178"/>
      <c r="EH14" s="729"/>
      <c r="EI14" s="730"/>
      <c r="EJ14" s="730"/>
      <c r="EK14" s="124">
        <f>'FN priloga 2'!$N$144</f>
        <v>0</v>
      </c>
      <c r="EL14" s="137">
        <f>'FN priloga 2'!$N$145</f>
        <v>0</v>
      </c>
      <c r="EM14" s="137">
        <f>'FN priloga 2'!$N$146</f>
        <v>0</v>
      </c>
      <c r="EN14" s="127">
        <f>'FN priloga 2'!$N$147</f>
        <v>0</v>
      </c>
      <c r="EO14" s="124">
        <f>'FN priloga 2'!$N$148</f>
        <v>0</v>
      </c>
      <c r="EP14" s="137">
        <f>'FN priloga 2'!$N$149</f>
        <v>0</v>
      </c>
      <c r="EQ14" s="137">
        <f>'FN priloga 2'!$N$150</f>
        <v>0</v>
      </c>
      <c r="ER14" s="124">
        <f>'FN priloga 2'!$N$151</f>
        <v>0</v>
      </c>
      <c r="ES14" s="126">
        <f>'FN priloga 2'!$N$152</f>
        <v>0</v>
      </c>
      <c r="ET14" s="124">
        <f>'FN priloga 2'!$N$153</f>
        <v>-428901</v>
      </c>
      <c r="EU14" s="124" t="e">
        <f>'FN priloga 2'!#REF!</f>
        <v>#REF!</v>
      </c>
    </row>
    <row r="15" spans="1:151" ht="16.5" x14ac:dyDescent="0.25">
      <c r="A15" s="154"/>
      <c r="B15" s="155"/>
      <c r="C15" s="155"/>
    </row>
    <row r="16" spans="1:151" ht="16.5" x14ac:dyDescent="0.25">
      <c r="A16" s="154"/>
      <c r="B16" s="155"/>
      <c r="C16" s="155"/>
    </row>
    <row r="17" spans="1:3" ht="16.5" x14ac:dyDescent="0.25">
      <c r="A17" s="154"/>
      <c r="B17" s="155"/>
      <c r="C17" s="155"/>
    </row>
    <row r="18" spans="1:3" ht="16.5" x14ac:dyDescent="0.25">
      <c r="A18" s="154"/>
      <c r="B18" s="155"/>
      <c r="C18" s="155"/>
    </row>
    <row r="19" spans="1:3" ht="16.5" x14ac:dyDescent="0.25">
      <c r="A19" s="154"/>
      <c r="B19" s="155"/>
      <c r="C19" s="155"/>
    </row>
  </sheetData>
  <mergeCells count="26">
    <mergeCell ref="DQ2:DS2"/>
    <mergeCell ref="EH2:EJ2"/>
    <mergeCell ref="DQ3:DS3"/>
    <mergeCell ref="EH3:EJ3"/>
    <mergeCell ref="DQ4:DS4"/>
    <mergeCell ref="EH4:EJ4"/>
    <mergeCell ref="DQ5:DS5"/>
    <mergeCell ref="EH5:EJ5"/>
    <mergeCell ref="DQ6:DS6"/>
    <mergeCell ref="EH6:EJ6"/>
    <mergeCell ref="DQ7:DS7"/>
    <mergeCell ref="EH7:EJ7"/>
    <mergeCell ref="DQ8:DS8"/>
    <mergeCell ref="EH8:EJ8"/>
    <mergeCell ref="DQ9:DS9"/>
    <mergeCell ref="EH9:EJ9"/>
    <mergeCell ref="DQ10:DS10"/>
    <mergeCell ref="EH10:EJ10"/>
    <mergeCell ref="DQ14:DS14"/>
    <mergeCell ref="EH14:EJ14"/>
    <mergeCell ref="DQ11:DS11"/>
    <mergeCell ref="EH11:EJ11"/>
    <mergeCell ref="DQ12:DS12"/>
    <mergeCell ref="EH12:EJ12"/>
    <mergeCell ref="DQ13:DS13"/>
    <mergeCell ref="EH13:EJ13"/>
  </mergeCells>
  <pageMargins left="0.7" right="0.7" top="0.75" bottom="0.75"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P32"/>
  <sheetViews>
    <sheetView workbookViewId="0">
      <pane xSplit="3" ySplit="5" topLeftCell="D6" activePane="bottomRight" state="frozen"/>
      <selection activeCell="IE2" sqref="IE2"/>
      <selection pane="topRight" activeCell="IE2" sqref="IE2"/>
      <selection pane="bottomLeft" activeCell="IE2" sqref="IE2"/>
      <selection pane="bottomRight" activeCell="IE2" sqref="IE2"/>
    </sheetView>
  </sheetViews>
  <sheetFormatPr defaultRowHeight="16.5" x14ac:dyDescent="0.3"/>
  <cols>
    <col min="1" max="1" width="9.140625" style="68"/>
    <col min="2" max="2" width="9.28515625" style="68" bestFit="1" customWidth="1"/>
    <col min="3" max="3" width="40.7109375" style="68" customWidth="1"/>
    <col min="4" max="4" width="10.140625" style="68" customWidth="1"/>
    <col min="5" max="5" width="11" style="68" customWidth="1"/>
    <col min="6" max="6" width="11.5703125" style="68" customWidth="1"/>
    <col min="7" max="14" width="9.28515625" style="68" customWidth="1"/>
    <col min="15" max="15" width="9.85546875" style="68" bestFit="1" customWidth="1"/>
    <col min="16" max="59" width="9.28515625" style="68" customWidth="1"/>
    <col min="60" max="64" width="9.28515625" style="68" bestFit="1" customWidth="1"/>
    <col min="65" max="65" width="9.140625" style="68"/>
    <col min="66" max="69" width="9.85546875" style="68" bestFit="1" customWidth="1"/>
    <col min="70" max="76" width="9.28515625" style="68" bestFit="1" customWidth="1"/>
    <col min="77" max="77" width="9.85546875" style="68" bestFit="1" customWidth="1"/>
    <col min="78" max="126" width="9.28515625" style="68" bestFit="1" customWidth="1"/>
    <col min="127" max="127" width="9.140625" style="68"/>
    <col min="128" max="131" width="9.85546875" style="68" bestFit="1" customWidth="1"/>
    <col min="132" max="138" width="9.28515625" style="68" bestFit="1" customWidth="1"/>
    <col min="139" max="139" width="9.85546875" style="68" bestFit="1" customWidth="1"/>
    <col min="140" max="159" width="9.28515625" style="68" bestFit="1" customWidth="1"/>
    <col min="160" max="160" width="9.85546875" style="68" bestFit="1" customWidth="1"/>
    <col min="161" max="188" width="9.28515625" style="68" bestFit="1" customWidth="1"/>
    <col min="189" max="189" width="9.140625" style="68"/>
    <col min="190" max="250" width="9.28515625" style="68" bestFit="1" customWidth="1"/>
    <col min="251" max="16384" width="9.140625" style="68"/>
  </cols>
  <sheetData>
    <row r="1" spans="1:250" s="107" customFormat="1" ht="12.75" x14ac:dyDescent="0.25">
      <c r="D1" s="108" t="s">
        <v>291</v>
      </c>
      <c r="E1" s="108" t="s">
        <v>291</v>
      </c>
      <c r="F1" s="108" t="s">
        <v>291</v>
      </c>
      <c r="G1" s="108" t="s">
        <v>291</v>
      </c>
      <c r="H1" s="108" t="s">
        <v>291</v>
      </c>
      <c r="I1" s="108" t="s">
        <v>291</v>
      </c>
      <c r="J1" s="108" t="s">
        <v>291</v>
      </c>
      <c r="K1" s="108" t="s">
        <v>291</v>
      </c>
      <c r="L1" s="108" t="s">
        <v>291</v>
      </c>
      <c r="M1" s="108" t="s">
        <v>291</v>
      </c>
      <c r="N1" s="108" t="s">
        <v>291</v>
      </c>
      <c r="O1" s="108" t="s">
        <v>291</v>
      </c>
      <c r="P1" s="108" t="s">
        <v>291</v>
      </c>
      <c r="Q1" s="108" t="s">
        <v>291</v>
      </c>
      <c r="R1" s="108" t="s">
        <v>291</v>
      </c>
      <c r="S1" s="108" t="s">
        <v>291</v>
      </c>
      <c r="T1" s="108" t="s">
        <v>291</v>
      </c>
      <c r="U1" s="108" t="s">
        <v>291</v>
      </c>
      <c r="V1" s="108" t="s">
        <v>291</v>
      </c>
      <c r="W1" s="108" t="s">
        <v>291</v>
      </c>
      <c r="X1" s="108" t="s">
        <v>291</v>
      </c>
      <c r="Y1" s="108" t="s">
        <v>291</v>
      </c>
      <c r="Z1" s="108" t="s">
        <v>291</v>
      </c>
      <c r="AA1" s="108" t="s">
        <v>291</v>
      </c>
      <c r="AB1" s="108" t="s">
        <v>291</v>
      </c>
      <c r="AC1" s="108" t="s">
        <v>291</v>
      </c>
      <c r="AD1" s="108" t="s">
        <v>291</v>
      </c>
      <c r="AE1" s="108" t="s">
        <v>291</v>
      </c>
      <c r="AF1" s="108" t="s">
        <v>291</v>
      </c>
      <c r="AG1" s="108" t="s">
        <v>291</v>
      </c>
      <c r="AH1" s="108" t="s">
        <v>291</v>
      </c>
      <c r="AI1" s="108" t="s">
        <v>291</v>
      </c>
      <c r="AJ1" s="108" t="s">
        <v>291</v>
      </c>
      <c r="AK1" s="108" t="s">
        <v>291</v>
      </c>
      <c r="AL1" s="108" t="s">
        <v>291</v>
      </c>
      <c r="AM1" s="108" t="s">
        <v>291</v>
      </c>
      <c r="AN1" s="108" t="s">
        <v>291</v>
      </c>
      <c r="AO1" s="108" t="s">
        <v>291</v>
      </c>
      <c r="AP1" s="108" t="s">
        <v>291</v>
      </c>
      <c r="AQ1" s="108" t="s">
        <v>291</v>
      </c>
      <c r="AR1" s="108" t="s">
        <v>291</v>
      </c>
      <c r="AS1" s="108" t="s">
        <v>291</v>
      </c>
      <c r="AT1" s="108" t="s">
        <v>291</v>
      </c>
      <c r="AU1" s="108" t="s">
        <v>291</v>
      </c>
      <c r="AV1" s="108" t="s">
        <v>291</v>
      </c>
      <c r="AW1" s="108" t="s">
        <v>291</v>
      </c>
      <c r="AX1" s="108" t="s">
        <v>291</v>
      </c>
      <c r="AY1" s="108" t="s">
        <v>291</v>
      </c>
      <c r="AZ1" s="108" t="s">
        <v>291</v>
      </c>
      <c r="BA1" s="108" t="s">
        <v>291</v>
      </c>
      <c r="BB1" s="108" t="s">
        <v>291</v>
      </c>
      <c r="BC1" s="108" t="s">
        <v>291</v>
      </c>
      <c r="BD1" s="108" t="s">
        <v>291</v>
      </c>
      <c r="BE1" s="108" t="s">
        <v>291</v>
      </c>
      <c r="BF1" s="108" t="s">
        <v>291</v>
      </c>
      <c r="BG1" s="108" t="s">
        <v>291</v>
      </c>
      <c r="BH1" s="108" t="s">
        <v>291</v>
      </c>
      <c r="BI1" s="108" t="s">
        <v>291</v>
      </c>
      <c r="BJ1" s="108" t="s">
        <v>291</v>
      </c>
      <c r="BK1" s="108" t="s">
        <v>291</v>
      </c>
      <c r="BL1" s="108" t="s">
        <v>291</v>
      </c>
      <c r="BM1" s="109" t="s">
        <v>286</v>
      </c>
      <c r="BN1" s="109" t="s">
        <v>286</v>
      </c>
      <c r="BO1" s="109" t="s">
        <v>286</v>
      </c>
      <c r="BP1" s="109" t="s">
        <v>286</v>
      </c>
      <c r="BQ1" s="109" t="s">
        <v>286</v>
      </c>
      <c r="BR1" s="109" t="s">
        <v>286</v>
      </c>
      <c r="BS1" s="109" t="s">
        <v>286</v>
      </c>
      <c r="BT1" s="109" t="s">
        <v>286</v>
      </c>
      <c r="BU1" s="109" t="s">
        <v>286</v>
      </c>
      <c r="BV1" s="109" t="s">
        <v>286</v>
      </c>
      <c r="BW1" s="109" t="s">
        <v>286</v>
      </c>
      <c r="BX1" s="109" t="s">
        <v>286</v>
      </c>
      <c r="BY1" s="109" t="s">
        <v>286</v>
      </c>
      <c r="BZ1" s="109" t="s">
        <v>286</v>
      </c>
      <c r="CA1" s="109" t="s">
        <v>286</v>
      </c>
      <c r="CB1" s="109" t="s">
        <v>286</v>
      </c>
      <c r="CC1" s="109" t="s">
        <v>286</v>
      </c>
      <c r="CD1" s="109" t="s">
        <v>286</v>
      </c>
      <c r="CE1" s="109" t="s">
        <v>286</v>
      </c>
      <c r="CF1" s="109" t="s">
        <v>286</v>
      </c>
      <c r="CG1" s="109" t="s">
        <v>286</v>
      </c>
      <c r="CH1" s="109" t="s">
        <v>286</v>
      </c>
      <c r="CI1" s="109" t="s">
        <v>286</v>
      </c>
      <c r="CJ1" s="109" t="s">
        <v>286</v>
      </c>
      <c r="CK1" s="109" t="s">
        <v>286</v>
      </c>
      <c r="CL1" s="109" t="s">
        <v>286</v>
      </c>
      <c r="CM1" s="109" t="s">
        <v>286</v>
      </c>
      <c r="CN1" s="109" t="s">
        <v>286</v>
      </c>
      <c r="CO1" s="109" t="s">
        <v>286</v>
      </c>
      <c r="CP1" s="109" t="s">
        <v>286</v>
      </c>
      <c r="CQ1" s="109" t="s">
        <v>286</v>
      </c>
      <c r="CR1" s="109" t="s">
        <v>286</v>
      </c>
      <c r="CS1" s="109" t="s">
        <v>286</v>
      </c>
      <c r="CT1" s="109" t="s">
        <v>286</v>
      </c>
      <c r="CU1" s="109" t="s">
        <v>286</v>
      </c>
      <c r="CV1" s="109" t="s">
        <v>286</v>
      </c>
      <c r="CW1" s="109" t="s">
        <v>286</v>
      </c>
      <c r="CX1" s="109" t="s">
        <v>286</v>
      </c>
      <c r="CY1" s="109" t="s">
        <v>286</v>
      </c>
      <c r="CZ1" s="109" t="s">
        <v>286</v>
      </c>
      <c r="DA1" s="109" t="s">
        <v>286</v>
      </c>
      <c r="DB1" s="109" t="s">
        <v>286</v>
      </c>
      <c r="DC1" s="109" t="s">
        <v>286</v>
      </c>
      <c r="DD1" s="109" t="s">
        <v>286</v>
      </c>
      <c r="DE1" s="109" t="s">
        <v>286</v>
      </c>
      <c r="DF1" s="109" t="s">
        <v>286</v>
      </c>
      <c r="DG1" s="109" t="s">
        <v>286</v>
      </c>
      <c r="DH1" s="109" t="s">
        <v>286</v>
      </c>
      <c r="DI1" s="109" t="s">
        <v>286</v>
      </c>
      <c r="DJ1" s="109" t="s">
        <v>286</v>
      </c>
      <c r="DK1" s="109" t="s">
        <v>286</v>
      </c>
      <c r="DL1" s="109" t="s">
        <v>286</v>
      </c>
      <c r="DM1" s="109" t="s">
        <v>286</v>
      </c>
      <c r="DN1" s="109" t="s">
        <v>286</v>
      </c>
      <c r="DO1" s="109" t="s">
        <v>286</v>
      </c>
      <c r="DP1" s="109" t="s">
        <v>286</v>
      </c>
      <c r="DQ1" s="109" t="s">
        <v>286</v>
      </c>
      <c r="DR1" s="109" t="s">
        <v>286</v>
      </c>
      <c r="DS1" s="109" t="s">
        <v>286</v>
      </c>
      <c r="DT1" s="109" t="s">
        <v>286</v>
      </c>
      <c r="DU1" s="109" t="s">
        <v>286</v>
      </c>
      <c r="DV1" s="109" t="s">
        <v>286</v>
      </c>
      <c r="DW1" s="110" t="s">
        <v>287</v>
      </c>
      <c r="DX1" s="110" t="s">
        <v>287</v>
      </c>
      <c r="DY1" s="110" t="s">
        <v>287</v>
      </c>
      <c r="DZ1" s="110" t="s">
        <v>287</v>
      </c>
      <c r="EA1" s="110" t="s">
        <v>287</v>
      </c>
      <c r="EB1" s="110" t="s">
        <v>287</v>
      </c>
      <c r="EC1" s="110" t="s">
        <v>287</v>
      </c>
      <c r="ED1" s="110" t="s">
        <v>287</v>
      </c>
      <c r="EE1" s="110" t="s">
        <v>287</v>
      </c>
      <c r="EF1" s="110" t="s">
        <v>287</v>
      </c>
      <c r="EG1" s="110" t="s">
        <v>287</v>
      </c>
      <c r="EH1" s="110" t="s">
        <v>287</v>
      </c>
      <c r="EI1" s="110" t="s">
        <v>287</v>
      </c>
      <c r="EJ1" s="110" t="s">
        <v>287</v>
      </c>
      <c r="EK1" s="110" t="s">
        <v>287</v>
      </c>
      <c r="EL1" s="110" t="s">
        <v>287</v>
      </c>
      <c r="EM1" s="110" t="s">
        <v>287</v>
      </c>
      <c r="EN1" s="110" t="s">
        <v>287</v>
      </c>
      <c r="EO1" s="110" t="s">
        <v>287</v>
      </c>
      <c r="EP1" s="110" t="s">
        <v>287</v>
      </c>
      <c r="EQ1" s="110" t="s">
        <v>287</v>
      </c>
      <c r="ER1" s="110" t="s">
        <v>287</v>
      </c>
      <c r="ES1" s="110" t="s">
        <v>287</v>
      </c>
      <c r="ET1" s="110" t="s">
        <v>287</v>
      </c>
      <c r="EU1" s="110" t="s">
        <v>287</v>
      </c>
      <c r="EV1" s="110" t="s">
        <v>287</v>
      </c>
      <c r="EW1" s="110" t="s">
        <v>287</v>
      </c>
      <c r="EX1" s="110" t="s">
        <v>287</v>
      </c>
      <c r="EY1" s="110" t="s">
        <v>287</v>
      </c>
      <c r="EZ1" s="110" t="s">
        <v>287</v>
      </c>
      <c r="FA1" s="110" t="s">
        <v>287</v>
      </c>
      <c r="FB1" s="110" t="s">
        <v>287</v>
      </c>
      <c r="FC1" s="110" t="s">
        <v>287</v>
      </c>
      <c r="FD1" s="110" t="s">
        <v>287</v>
      </c>
      <c r="FE1" s="110" t="s">
        <v>287</v>
      </c>
      <c r="FF1" s="110" t="s">
        <v>287</v>
      </c>
      <c r="FG1" s="110" t="s">
        <v>287</v>
      </c>
      <c r="FH1" s="110" t="s">
        <v>287</v>
      </c>
      <c r="FI1" s="110" t="s">
        <v>287</v>
      </c>
      <c r="FJ1" s="110" t="s">
        <v>287</v>
      </c>
      <c r="FK1" s="110" t="s">
        <v>287</v>
      </c>
      <c r="FL1" s="110" t="s">
        <v>287</v>
      </c>
      <c r="FM1" s="110" t="s">
        <v>287</v>
      </c>
      <c r="FN1" s="110" t="s">
        <v>287</v>
      </c>
      <c r="FO1" s="110" t="s">
        <v>287</v>
      </c>
      <c r="FP1" s="110" t="s">
        <v>287</v>
      </c>
      <c r="FQ1" s="110" t="s">
        <v>287</v>
      </c>
      <c r="FR1" s="110" t="s">
        <v>287</v>
      </c>
      <c r="FS1" s="110" t="s">
        <v>287</v>
      </c>
      <c r="FT1" s="110" t="s">
        <v>287</v>
      </c>
      <c r="FU1" s="110" t="s">
        <v>287</v>
      </c>
      <c r="FV1" s="110" t="s">
        <v>287</v>
      </c>
      <c r="FW1" s="110" t="s">
        <v>287</v>
      </c>
      <c r="FX1" s="110" t="s">
        <v>287</v>
      </c>
      <c r="FY1" s="110" t="s">
        <v>287</v>
      </c>
      <c r="FZ1" s="110" t="s">
        <v>287</v>
      </c>
      <c r="GA1" s="110" t="s">
        <v>287</v>
      </c>
      <c r="GB1" s="110" t="s">
        <v>287</v>
      </c>
      <c r="GC1" s="110" t="s">
        <v>287</v>
      </c>
      <c r="GD1" s="110" t="s">
        <v>287</v>
      </c>
      <c r="GE1" s="110" t="s">
        <v>287</v>
      </c>
      <c r="GF1" s="110" t="s">
        <v>287</v>
      </c>
      <c r="GG1" s="112" t="s">
        <v>288</v>
      </c>
      <c r="GH1" s="112" t="s">
        <v>288</v>
      </c>
      <c r="GI1" s="112" t="s">
        <v>288</v>
      </c>
      <c r="GJ1" s="112" t="s">
        <v>288</v>
      </c>
      <c r="GK1" s="112" t="s">
        <v>288</v>
      </c>
      <c r="GL1" s="112" t="s">
        <v>288</v>
      </c>
      <c r="GM1" s="112" t="s">
        <v>288</v>
      </c>
      <c r="GN1" s="112" t="s">
        <v>288</v>
      </c>
      <c r="GO1" s="112" t="s">
        <v>288</v>
      </c>
      <c r="GP1" s="112" t="s">
        <v>288</v>
      </c>
      <c r="GQ1" s="112" t="s">
        <v>288</v>
      </c>
      <c r="GR1" s="112" t="s">
        <v>288</v>
      </c>
      <c r="GS1" s="112" t="s">
        <v>288</v>
      </c>
      <c r="GT1" s="112" t="s">
        <v>288</v>
      </c>
      <c r="GU1" s="112" t="s">
        <v>288</v>
      </c>
      <c r="GV1" s="112" t="s">
        <v>288</v>
      </c>
      <c r="GW1" s="112" t="s">
        <v>288</v>
      </c>
      <c r="GX1" s="112" t="s">
        <v>288</v>
      </c>
      <c r="GY1" s="112" t="s">
        <v>288</v>
      </c>
      <c r="GZ1" s="112" t="s">
        <v>288</v>
      </c>
      <c r="HA1" s="112" t="s">
        <v>288</v>
      </c>
      <c r="HB1" s="112" t="s">
        <v>288</v>
      </c>
      <c r="HC1" s="112" t="s">
        <v>288</v>
      </c>
      <c r="HD1" s="112" t="s">
        <v>288</v>
      </c>
      <c r="HE1" s="112" t="s">
        <v>288</v>
      </c>
      <c r="HF1" s="112" t="s">
        <v>288</v>
      </c>
      <c r="HG1" s="112" t="s">
        <v>288</v>
      </c>
      <c r="HH1" s="112" t="s">
        <v>288</v>
      </c>
      <c r="HI1" s="112" t="s">
        <v>288</v>
      </c>
      <c r="HJ1" s="112" t="s">
        <v>288</v>
      </c>
      <c r="HK1" s="112" t="s">
        <v>288</v>
      </c>
      <c r="HL1" s="112" t="s">
        <v>288</v>
      </c>
      <c r="HM1" s="112" t="s">
        <v>288</v>
      </c>
      <c r="HN1" s="112" t="s">
        <v>288</v>
      </c>
      <c r="HO1" s="112" t="s">
        <v>288</v>
      </c>
      <c r="HP1" s="112" t="s">
        <v>288</v>
      </c>
      <c r="HQ1" s="112" t="s">
        <v>288</v>
      </c>
      <c r="HR1" s="112" t="s">
        <v>288</v>
      </c>
      <c r="HS1" s="112" t="s">
        <v>288</v>
      </c>
      <c r="HT1" s="112" t="s">
        <v>288</v>
      </c>
      <c r="HU1" s="112" t="s">
        <v>288</v>
      </c>
      <c r="HV1" s="112" t="s">
        <v>288</v>
      </c>
      <c r="HW1" s="112" t="s">
        <v>288</v>
      </c>
      <c r="HX1" s="112" t="s">
        <v>288</v>
      </c>
      <c r="HY1" s="112" t="s">
        <v>288</v>
      </c>
      <c r="HZ1" s="112" t="s">
        <v>288</v>
      </c>
      <c r="IA1" s="112" t="s">
        <v>288</v>
      </c>
      <c r="IB1" s="112" t="s">
        <v>288</v>
      </c>
      <c r="IC1" s="112" t="s">
        <v>288</v>
      </c>
      <c r="ID1" s="112" t="s">
        <v>288</v>
      </c>
      <c r="IE1" s="112" t="s">
        <v>288</v>
      </c>
      <c r="IF1" s="112" t="s">
        <v>288</v>
      </c>
      <c r="IG1" s="112" t="s">
        <v>288</v>
      </c>
      <c r="IH1" s="112" t="s">
        <v>288</v>
      </c>
      <c r="II1" s="112" t="s">
        <v>288</v>
      </c>
      <c r="IJ1" s="112" t="s">
        <v>288</v>
      </c>
      <c r="IK1" s="112" t="s">
        <v>288</v>
      </c>
      <c r="IL1" s="112" t="s">
        <v>288</v>
      </c>
      <c r="IM1" s="112" t="s">
        <v>288</v>
      </c>
      <c r="IN1" s="112" t="s">
        <v>288</v>
      </c>
      <c r="IO1" s="112" t="s">
        <v>288</v>
      </c>
      <c r="IP1" s="112" t="s">
        <v>288</v>
      </c>
    </row>
    <row r="2" spans="1:250" s="78" customFormat="1" ht="127.5" x14ac:dyDescent="0.2">
      <c r="A2" s="83" t="s">
        <v>449</v>
      </c>
      <c r="B2" s="83" t="s">
        <v>296</v>
      </c>
      <c r="C2" s="84" t="s">
        <v>132</v>
      </c>
      <c r="D2" s="85" t="s">
        <v>133</v>
      </c>
      <c r="E2" s="86" t="s">
        <v>29</v>
      </c>
      <c r="F2" s="87" t="s">
        <v>30</v>
      </c>
      <c r="G2" s="88" t="s">
        <v>31</v>
      </c>
      <c r="H2" s="88" t="s">
        <v>32</v>
      </c>
      <c r="I2" s="88" t="s">
        <v>33</v>
      </c>
      <c r="J2" s="88" t="s">
        <v>34</v>
      </c>
      <c r="K2" s="89" t="s">
        <v>35</v>
      </c>
      <c r="L2" s="89" t="s">
        <v>36</v>
      </c>
      <c r="M2" s="89" t="s">
        <v>37</v>
      </c>
      <c r="N2" s="89" t="s">
        <v>38</v>
      </c>
      <c r="O2" s="85" t="s">
        <v>39</v>
      </c>
      <c r="P2" s="86" t="s">
        <v>40</v>
      </c>
      <c r="Q2" s="88" t="s">
        <v>41</v>
      </c>
      <c r="R2" s="88" t="s">
        <v>42</v>
      </c>
      <c r="S2" s="88" t="s">
        <v>43</v>
      </c>
      <c r="T2" s="88" t="s">
        <v>44</v>
      </c>
      <c r="U2" s="88" t="s">
        <v>45</v>
      </c>
      <c r="V2" s="88" t="s">
        <v>46</v>
      </c>
      <c r="W2" s="86" t="s">
        <v>47</v>
      </c>
      <c r="X2" s="88" t="s">
        <v>48</v>
      </c>
      <c r="Y2" s="88" t="s">
        <v>49</v>
      </c>
      <c r="Z2" s="88" t="s">
        <v>50</v>
      </c>
      <c r="AA2" s="88" t="s">
        <v>51</v>
      </c>
      <c r="AB2" s="88" t="s">
        <v>52</v>
      </c>
      <c r="AC2" s="88" t="s">
        <v>53</v>
      </c>
      <c r="AD2" s="88" t="s">
        <v>54</v>
      </c>
      <c r="AE2" s="86" t="s">
        <v>55</v>
      </c>
      <c r="AF2" s="86" t="s">
        <v>56</v>
      </c>
      <c r="AG2" s="88" t="s">
        <v>57</v>
      </c>
      <c r="AH2" s="88" t="s">
        <v>58</v>
      </c>
      <c r="AI2" s="88" t="s">
        <v>59</v>
      </c>
      <c r="AJ2" s="88" t="s">
        <v>60</v>
      </c>
      <c r="AK2" s="88" t="s">
        <v>61</v>
      </c>
      <c r="AL2" s="88" t="s">
        <v>62</v>
      </c>
      <c r="AM2" s="86" t="s">
        <v>63</v>
      </c>
      <c r="AN2" s="88" t="s">
        <v>57</v>
      </c>
      <c r="AO2" s="88" t="s">
        <v>58</v>
      </c>
      <c r="AP2" s="88" t="s">
        <v>59</v>
      </c>
      <c r="AQ2" s="88" t="s">
        <v>64</v>
      </c>
      <c r="AR2" s="88" t="s">
        <v>61</v>
      </c>
      <c r="AS2" s="88" t="s">
        <v>62</v>
      </c>
      <c r="AT2" s="86" t="s">
        <v>65</v>
      </c>
      <c r="AU2" s="88" t="s">
        <v>57</v>
      </c>
      <c r="AV2" s="88" t="s">
        <v>58</v>
      </c>
      <c r="AW2" s="88" t="s">
        <v>59</v>
      </c>
      <c r="AX2" s="88" t="s">
        <v>60</v>
      </c>
      <c r="AY2" s="88" t="s">
        <v>61</v>
      </c>
      <c r="AZ2" s="88" t="s">
        <v>62</v>
      </c>
      <c r="BA2" s="89" t="s">
        <v>66</v>
      </c>
      <c r="BB2" s="89" t="s">
        <v>67</v>
      </c>
      <c r="BC2" s="89" t="s">
        <v>68</v>
      </c>
      <c r="BD2" s="89" t="s">
        <v>69</v>
      </c>
      <c r="BE2" s="89" t="s">
        <v>70</v>
      </c>
      <c r="BF2" s="89" t="s">
        <v>71</v>
      </c>
      <c r="BG2" s="89" t="s">
        <v>72</v>
      </c>
      <c r="BH2" s="86" t="s">
        <v>73</v>
      </c>
      <c r="BI2" s="90" t="s">
        <v>74</v>
      </c>
      <c r="BJ2" s="90" t="s">
        <v>75</v>
      </c>
      <c r="BK2" s="91" t="s">
        <v>76</v>
      </c>
      <c r="BL2" s="92" t="s">
        <v>77</v>
      </c>
      <c r="BM2" s="96" t="s">
        <v>289</v>
      </c>
      <c r="BN2" s="85" t="s">
        <v>140</v>
      </c>
      <c r="BO2" s="86" t="s">
        <v>29</v>
      </c>
      <c r="BP2" s="87" t="s">
        <v>30</v>
      </c>
      <c r="BQ2" s="88" t="s">
        <v>31</v>
      </c>
      <c r="BR2" s="88" t="s">
        <v>32</v>
      </c>
      <c r="BS2" s="88" t="s">
        <v>33</v>
      </c>
      <c r="BT2" s="88" t="s">
        <v>34</v>
      </c>
      <c r="BU2" s="89" t="s">
        <v>35</v>
      </c>
      <c r="BV2" s="89" t="s">
        <v>36</v>
      </c>
      <c r="BW2" s="89" t="s">
        <v>37</v>
      </c>
      <c r="BX2" s="89" t="s">
        <v>38</v>
      </c>
      <c r="BY2" s="85" t="s">
        <v>39</v>
      </c>
      <c r="BZ2" s="86" t="s">
        <v>40</v>
      </c>
      <c r="CA2" s="88" t="s">
        <v>41</v>
      </c>
      <c r="CB2" s="88" t="s">
        <v>42</v>
      </c>
      <c r="CC2" s="88" t="s">
        <v>43</v>
      </c>
      <c r="CD2" s="88" t="s">
        <v>44</v>
      </c>
      <c r="CE2" s="88" t="s">
        <v>45</v>
      </c>
      <c r="CF2" s="88" t="s">
        <v>46</v>
      </c>
      <c r="CG2" s="86" t="s">
        <v>47</v>
      </c>
      <c r="CH2" s="88" t="s">
        <v>48</v>
      </c>
      <c r="CI2" s="88" t="s">
        <v>49</v>
      </c>
      <c r="CJ2" s="88" t="s">
        <v>50</v>
      </c>
      <c r="CK2" s="88" t="s">
        <v>51</v>
      </c>
      <c r="CL2" s="88" t="s">
        <v>52</v>
      </c>
      <c r="CM2" s="88" t="s">
        <v>53</v>
      </c>
      <c r="CN2" s="88" t="s">
        <v>54</v>
      </c>
      <c r="CO2" s="86" t="s">
        <v>55</v>
      </c>
      <c r="CP2" s="86" t="s">
        <v>56</v>
      </c>
      <c r="CQ2" s="88" t="s">
        <v>57</v>
      </c>
      <c r="CR2" s="88" t="s">
        <v>58</v>
      </c>
      <c r="CS2" s="88" t="s">
        <v>59</v>
      </c>
      <c r="CT2" s="88" t="s">
        <v>60</v>
      </c>
      <c r="CU2" s="88" t="s">
        <v>61</v>
      </c>
      <c r="CV2" s="88" t="s">
        <v>62</v>
      </c>
      <c r="CW2" s="86" t="s">
        <v>63</v>
      </c>
      <c r="CX2" s="88" t="s">
        <v>57</v>
      </c>
      <c r="CY2" s="88" t="s">
        <v>58</v>
      </c>
      <c r="CZ2" s="88" t="s">
        <v>59</v>
      </c>
      <c r="DA2" s="88" t="s">
        <v>64</v>
      </c>
      <c r="DB2" s="88" t="s">
        <v>61</v>
      </c>
      <c r="DC2" s="88" t="s">
        <v>62</v>
      </c>
      <c r="DD2" s="86" t="s">
        <v>65</v>
      </c>
      <c r="DE2" s="88" t="s">
        <v>57</v>
      </c>
      <c r="DF2" s="88" t="s">
        <v>58</v>
      </c>
      <c r="DG2" s="88" t="s">
        <v>59</v>
      </c>
      <c r="DH2" s="88" t="s">
        <v>60</v>
      </c>
      <c r="DI2" s="88" t="s">
        <v>61</v>
      </c>
      <c r="DJ2" s="88" t="s">
        <v>62</v>
      </c>
      <c r="DK2" s="89" t="s">
        <v>66</v>
      </c>
      <c r="DL2" s="89" t="s">
        <v>67</v>
      </c>
      <c r="DM2" s="89" t="s">
        <v>68</v>
      </c>
      <c r="DN2" s="89" t="s">
        <v>69</v>
      </c>
      <c r="DO2" s="89" t="s">
        <v>70</v>
      </c>
      <c r="DP2" s="89" t="s">
        <v>71</v>
      </c>
      <c r="DQ2" s="89" t="s">
        <v>72</v>
      </c>
      <c r="DR2" s="86" t="s">
        <v>73</v>
      </c>
      <c r="DS2" s="90" t="s">
        <v>74</v>
      </c>
      <c r="DT2" s="90" t="s">
        <v>75</v>
      </c>
      <c r="DU2" s="91" t="s">
        <v>76</v>
      </c>
      <c r="DV2" s="92" t="s">
        <v>77</v>
      </c>
      <c r="DW2" s="95" t="s">
        <v>136</v>
      </c>
      <c r="DX2" s="94" t="s">
        <v>138</v>
      </c>
      <c r="DY2" s="86" t="s">
        <v>29</v>
      </c>
      <c r="DZ2" s="87" t="s">
        <v>30</v>
      </c>
      <c r="EA2" s="88" t="s">
        <v>31</v>
      </c>
      <c r="EB2" s="88" t="s">
        <v>32</v>
      </c>
      <c r="EC2" s="88" t="s">
        <v>33</v>
      </c>
      <c r="ED2" s="88" t="s">
        <v>34</v>
      </c>
      <c r="EE2" s="89" t="s">
        <v>35</v>
      </c>
      <c r="EF2" s="89" t="s">
        <v>36</v>
      </c>
      <c r="EG2" s="89" t="s">
        <v>37</v>
      </c>
      <c r="EH2" s="89" t="s">
        <v>38</v>
      </c>
      <c r="EI2" s="85" t="s">
        <v>39</v>
      </c>
      <c r="EJ2" s="86" t="s">
        <v>40</v>
      </c>
      <c r="EK2" s="88" t="s">
        <v>41</v>
      </c>
      <c r="EL2" s="88" t="s">
        <v>42</v>
      </c>
      <c r="EM2" s="88" t="s">
        <v>43</v>
      </c>
      <c r="EN2" s="88" t="s">
        <v>44</v>
      </c>
      <c r="EO2" s="88" t="s">
        <v>45</v>
      </c>
      <c r="EP2" s="88" t="s">
        <v>46</v>
      </c>
      <c r="EQ2" s="86" t="s">
        <v>47</v>
      </c>
      <c r="ER2" s="88" t="s">
        <v>48</v>
      </c>
      <c r="ES2" s="88" t="s">
        <v>49</v>
      </c>
      <c r="ET2" s="88" t="s">
        <v>50</v>
      </c>
      <c r="EU2" s="88" t="s">
        <v>51</v>
      </c>
      <c r="EV2" s="88" t="s">
        <v>52</v>
      </c>
      <c r="EW2" s="88" t="s">
        <v>53</v>
      </c>
      <c r="EX2" s="88" t="s">
        <v>54</v>
      </c>
      <c r="EY2" s="86" t="s">
        <v>55</v>
      </c>
      <c r="EZ2" s="86" t="s">
        <v>56</v>
      </c>
      <c r="FA2" s="88" t="s">
        <v>57</v>
      </c>
      <c r="FB2" s="88" t="s">
        <v>58</v>
      </c>
      <c r="FC2" s="88" t="s">
        <v>59</v>
      </c>
      <c r="FD2" s="88" t="s">
        <v>60</v>
      </c>
      <c r="FE2" s="88" t="s">
        <v>61</v>
      </c>
      <c r="FF2" s="88" t="s">
        <v>62</v>
      </c>
      <c r="FG2" s="86" t="s">
        <v>63</v>
      </c>
      <c r="FH2" s="88" t="s">
        <v>57</v>
      </c>
      <c r="FI2" s="88" t="s">
        <v>58</v>
      </c>
      <c r="FJ2" s="88" t="s">
        <v>59</v>
      </c>
      <c r="FK2" s="88" t="s">
        <v>64</v>
      </c>
      <c r="FL2" s="88" t="s">
        <v>61</v>
      </c>
      <c r="FM2" s="88" t="s">
        <v>62</v>
      </c>
      <c r="FN2" s="86" t="s">
        <v>65</v>
      </c>
      <c r="FO2" s="88" t="s">
        <v>57</v>
      </c>
      <c r="FP2" s="88" t="s">
        <v>58</v>
      </c>
      <c r="FQ2" s="88" t="s">
        <v>59</v>
      </c>
      <c r="FR2" s="88" t="s">
        <v>60</v>
      </c>
      <c r="FS2" s="88" t="s">
        <v>61</v>
      </c>
      <c r="FT2" s="88" t="s">
        <v>62</v>
      </c>
      <c r="FU2" s="89" t="s">
        <v>66</v>
      </c>
      <c r="FV2" s="89" t="s">
        <v>67</v>
      </c>
      <c r="FW2" s="89" t="s">
        <v>68</v>
      </c>
      <c r="FX2" s="89" t="s">
        <v>69</v>
      </c>
      <c r="FY2" s="89" t="s">
        <v>70</v>
      </c>
      <c r="FZ2" s="89" t="s">
        <v>71</v>
      </c>
      <c r="GA2" s="89" t="s">
        <v>72</v>
      </c>
      <c r="GB2" s="86" t="s">
        <v>73</v>
      </c>
      <c r="GC2" s="90" t="s">
        <v>74</v>
      </c>
      <c r="GD2" s="90" t="s">
        <v>75</v>
      </c>
      <c r="GE2" s="91" t="s">
        <v>76</v>
      </c>
      <c r="GF2" s="92" t="s">
        <v>77</v>
      </c>
      <c r="GG2" s="111" t="s">
        <v>290</v>
      </c>
      <c r="GH2" s="94" t="s">
        <v>139</v>
      </c>
      <c r="GI2" s="86" t="s">
        <v>29</v>
      </c>
      <c r="GJ2" s="87" t="s">
        <v>30</v>
      </c>
      <c r="GK2" s="88" t="s">
        <v>31</v>
      </c>
      <c r="GL2" s="88" t="s">
        <v>32</v>
      </c>
      <c r="GM2" s="88" t="s">
        <v>33</v>
      </c>
      <c r="GN2" s="88" t="s">
        <v>34</v>
      </c>
      <c r="GO2" s="89" t="s">
        <v>35</v>
      </c>
      <c r="GP2" s="89" t="s">
        <v>36</v>
      </c>
      <c r="GQ2" s="89" t="s">
        <v>37</v>
      </c>
      <c r="GR2" s="89" t="s">
        <v>38</v>
      </c>
      <c r="GS2" s="85" t="s">
        <v>39</v>
      </c>
      <c r="GT2" s="86" t="s">
        <v>40</v>
      </c>
      <c r="GU2" s="88" t="s">
        <v>41</v>
      </c>
      <c r="GV2" s="88" t="s">
        <v>42</v>
      </c>
      <c r="GW2" s="88" t="s">
        <v>43</v>
      </c>
      <c r="GX2" s="88" t="s">
        <v>44</v>
      </c>
      <c r="GY2" s="88" t="s">
        <v>45</v>
      </c>
      <c r="GZ2" s="88" t="s">
        <v>46</v>
      </c>
      <c r="HA2" s="86" t="s">
        <v>47</v>
      </c>
      <c r="HB2" s="88" t="s">
        <v>48</v>
      </c>
      <c r="HC2" s="88" t="s">
        <v>49</v>
      </c>
      <c r="HD2" s="88" t="s">
        <v>50</v>
      </c>
      <c r="HE2" s="88" t="s">
        <v>51</v>
      </c>
      <c r="HF2" s="88" t="s">
        <v>52</v>
      </c>
      <c r="HG2" s="88" t="s">
        <v>53</v>
      </c>
      <c r="HH2" s="88" t="s">
        <v>54</v>
      </c>
      <c r="HI2" s="86" t="s">
        <v>55</v>
      </c>
      <c r="HJ2" s="86" t="s">
        <v>56</v>
      </c>
      <c r="HK2" s="88" t="s">
        <v>57</v>
      </c>
      <c r="HL2" s="88" t="s">
        <v>58</v>
      </c>
      <c r="HM2" s="88" t="s">
        <v>59</v>
      </c>
      <c r="HN2" s="88" t="s">
        <v>60</v>
      </c>
      <c r="HO2" s="88" t="s">
        <v>61</v>
      </c>
      <c r="HP2" s="88" t="s">
        <v>62</v>
      </c>
      <c r="HQ2" s="86" t="s">
        <v>63</v>
      </c>
      <c r="HR2" s="88" t="s">
        <v>57</v>
      </c>
      <c r="HS2" s="88" t="s">
        <v>58</v>
      </c>
      <c r="HT2" s="88" t="s">
        <v>59</v>
      </c>
      <c r="HU2" s="88" t="s">
        <v>64</v>
      </c>
      <c r="HV2" s="88" t="s">
        <v>61</v>
      </c>
      <c r="HW2" s="88" t="s">
        <v>62</v>
      </c>
      <c r="HX2" s="86" t="s">
        <v>65</v>
      </c>
      <c r="HY2" s="88" t="s">
        <v>57</v>
      </c>
      <c r="HZ2" s="88" t="s">
        <v>58</v>
      </c>
      <c r="IA2" s="88" t="s">
        <v>59</v>
      </c>
      <c r="IB2" s="88" t="s">
        <v>60</v>
      </c>
      <c r="IC2" s="88" t="s">
        <v>61</v>
      </c>
      <c r="ID2" s="88" t="s">
        <v>62</v>
      </c>
      <c r="IE2" s="89" t="s">
        <v>66</v>
      </c>
      <c r="IF2" s="89" t="s">
        <v>67</v>
      </c>
      <c r="IG2" s="89" t="s">
        <v>68</v>
      </c>
      <c r="IH2" s="89" t="s">
        <v>69</v>
      </c>
      <c r="II2" s="89" t="s">
        <v>70</v>
      </c>
      <c r="IJ2" s="89" t="s">
        <v>71</v>
      </c>
      <c r="IK2" s="89" t="s">
        <v>72</v>
      </c>
      <c r="IL2" s="86" t="s">
        <v>73</v>
      </c>
      <c r="IM2" s="90" t="s">
        <v>74</v>
      </c>
      <c r="IN2" s="90" t="s">
        <v>75</v>
      </c>
      <c r="IO2" s="91" t="s">
        <v>76</v>
      </c>
      <c r="IP2" s="92" t="s">
        <v>77</v>
      </c>
    </row>
    <row r="3" spans="1:250" x14ac:dyDescent="0.3">
      <c r="B3" s="97"/>
      <c r="C3" s="98" t="s">
        <v>131</v>
      </c>
      <c r="D3" s="98">
        <v>8</v>
      </c>
      <c r="E3" s="98">
        <v>9</v>
      </c>
      <c r="F3" s="98">
        <v>10</v>
      </c>
      <c r="G3" s="98">
        <v>11</v>
      </c>
      <c r="H3" s="98">
        <v>12</v>
      </c>
      <c r="I3" s="98">
        <v>13</v>
      </c>
      <c r="J3" s="98">
        <v>14</v>
      </c>
      <c r="K3" s="98">
        <v>15</v>
      </c>
      <c r="L3" s="98">
        <v>16</v>
      </c>
      <c r="M3" s="98">
        <v>17</v>
      </c>
      <c r="N3" s="98">
        <v>18</v>
      </c>
      <c r="O3" s="98">
        <v>20</v>
      </c>
      <c r="P3" s="98">
        <v>21</v>
      </c>
      <c r="Q3" s="98">
        <v>22</v>
      </c>
      <c r="R3" s="98">
        <v>23</v>
      </c>
      <c r="S3" s="98">
        <v>24</v>
      </c>
      <c r="T3" s="98">
        <v>25</v>
      </c>
      <c r="U3" s="98">
        <v>26</v>
      </c>
      <c r="V3" s="98">
        <v>27</v>
      </c>
      <c r="W3" s="98">
        <v>28</v>
      </c>
      <c r="X3" s="98">
        <v>29</v>
      </c>
      <c r="Y3" s="98">
        <v>30</v>
      </c>
      <c r="Z3" s="98">
        <v>31</v>
      </c>
      <c r="AA3" s="98">
        <v>32</v>
      </c>
      <c r="AB3" s="98">
        <v>33</v>
      </c>
      <c r="AC3" s="98">
        <v>34</v>
      </c>
      <c r="AD3" s="98">
        <v>35</v>
      </c>
      <c r="AE3" s="98">
        <v>36</v>
      </c>
      <c r="AF3" s="98">
        <v>37</v>
      </c>
      <c r="AG3" s="98">
        <v>38</v>
      </c>
      <c r="AH3" s="98">
        <v>39</v>
      </c>
      <c r="AI3" s="98">
        <v>40</v>
      </c>
      <c r="AJ3" s="98">
        <v>41</v>
      </c>
      <c r="AK3" s="98">
        <v>42</v>
      </c>
      <c r="AL3" s="98">
        <v>43</v>
      </c>
      <c r="AM3" s="98">
        <v>44</v>
      </c>
      <c r="AN3" s="98">
        <v>45</v>
      </c>
      <c r="AO3" s="98">
        <v>46</v>
      </c>
      <c r="AP3" s="98">
        <v>47</v>
      </c>
      <c r="AQ3" s="98">
        <v>48</v>
      </c>
      <c r="AR3" s="98">
        <v>49</v>
      </c>
      <c r="AS3" s="98">
        <v>50</v>
      </c>
      <c r="AT3" s="98">
        <v>51</v>
      </c>
      <c r="AU3" s="98">
        <v>52</v>
      </c>
      <c r="AV3" s="98">
        <v>53</v>
      </c>
      <c r="AW3" s="98">
        <v>54</v>
      </c>
      <c r="AX3" s="98">
        <v>55</v>
      </c>
      <c r="AY3" s="98">
        <v>56</v>
      </c>
      <c r="AZ3" s="98">
        <v>57</v>
      </c>
      <c r="BA3" s="98">
        <v>58</v>
      </c>
      <c r="BB3" s="98">
        <v>59</v>
      </c>
      <c r="BC3" s="98">
        <v>60</v>
      </c>
      <c r="BD3" s="98">
        <v>61</v>
      </c>
      <c r="BE3" s="98">
        <v>62</v>
      </c>
      <c r="BF3" s="98">
        <v>63</v>
      </c>
      <c r="BG3" s="98">
        <v>64</v>
      </c>
      <c r="BH3" s="98">
        <v>65</v>
      </c>
      <c r="BI3" s="98">
        <v>67</v>
      </c>
      <c r="BJ3" s="98">
        <v>68</v>
      </c>
      <c r="BK3" s="98">
        <v>69</v>
      </c>
      <c r="BL3" s="98">
        <v>70</v>
      </c>
      <c r="BM3" s="98" t="s">
        <v>137</v>
      </c>
      <c r="BN3" s="98">
        <v>8</v>
      </c>
      <c r="BO3" s="98">
        <v>9</v>
      </c>
      <c r="BP3" s="98">
        <v>10</v>
      </c>
      <c r="BQ3" s="98">
        <v>11</v>
      </c>
      <c r="BR3" s="98">
        <v>12</v>
      </c>
      <c r="BS3" s="98">
        <v>13</v>
      </c>
      <c r="BT3" s="98">
        <v>14</v>
      </c>
      <c r="BU3" s="98">
        <v>15</v>
      </c>
      <c r="BV3" s="98">
        <v>16</v>
      </c>
      <c r="BW3" s="98">
        <v>17</v>
      </c>
      <c r="BX3" s="98">
        <v>18</v>
      </c>
      <c r="BY3" s="98">
        <v>20</v>
      </c>
      <c r="BZ3" s="98">
        <v>21</v>
      </c>
      <c r="CA3" s="98">
        <v>22</v>
      </c>
      <c r="CB3" s="98">
        <v>23</v>
      </c>
      <c r="CC3" s="98">
        <v>24</v>
      </c>
      <c r="CD3" s="98">
        <v>25</v>
      </c>
      <c r="CE3" s="98">
        <v>26</v>
      </c>
      <c r="CF3" s="98">
        <v>27</v>
      </c>
      <c r="CG3" s="98">
        <v>28</v>
      </c>
      <c r="CH3" s="98">
        <v>29</v>
      </c>
      <c r="CI3" s="98">
        <v>30</v>
      </c>
      <c r="CJ3" s="98">
        <v>31</v>
      </c>
      <c r="CK3" s="98">
        <v>32</v>
      </c>
      <c r="CL3" s="98">
        <v>33</v>
      </c>
      <c r="CM3" s="98">
        <v>34</v>
      </c>
      <c r="CN3" s="98">
        <v>35</v>
      </c>
      <c r="CO3" s="98">
        <v>36</v>
      </c>
      <c r="CP3" s="98">
        <v>37</v>
      </c>
      <c r="CQ3" s="98">
        <v>38</v>
      </c>
      <c r="CR3" s="98">
        <v>39</v>
      </c>
      <c r="CS3" s="98">
        <v>40</v>
      </c>
      <c r="CT3" s="98">
        <v>41</v>
      </c>
      <c r="CU3" s="98">
        <v>42</v>
      </c>
      <c r="CV3" s="98">
        <v>43</v>
      </c>
      <c r="CW3" s="98">
        <v>44</v>
      </c>
      <c r="CX3" s="98">
        <v>45</v>
      </c>
      <c r="CY3" s="98">
        <v>46</v>
      </c>
      <c r="CZ3" s="98">
        <v>47</v>
      </c>
      <c r="DA3" s="98">
        <v>48</v>
      </c>
      <c r="DB3" s="98">
        <v>49</v>
      </c>
      <c r="DC3" s="98">
        <v>50</v>
      </c>
      <c r="DD3" s="98">
        <v>51</v>
      </c>
      <c r="DE3" s="98">
        <v>52</v>
      </c>
      <c r="DF3" s="98">
        <v>53</v>
      </c>
      <c r="DG3" s="98">
        <v>54</v>
      </c>
      <c r="DH3" s="98">
        <v>55</v>
      </c>
      <c r="DI3" s="98">
        <v>56</v>
      </c>
      <c r="DJ3" s="98">
        <v>57</v>
      </c>
      <c r="DK3" s="98">
        <v>58</v>
      </c>
      <c r="DL3" s="98">
        <v>59</v>
      </c>
      <c r="DM3" s="98">
        <v>60</v>
      </c>
      <c r="DN3" s="98">
        <v>61</v>
      </c>
      <c r="DO3" s="98">
        <v>62</v>
      </c>
      <c r="DP3" s="98">
        <v>63</v>
      </c>
      <c r="DQ3" s="98">
        <v>64</v>
      </c>
      <c r="DR3" s="98">
        <v>65</v>
      </c>
      <c r="DS3" s="98">
        <v>67</v>
      </c>
      <c r="DT3" s="98">
        <v>68</v>
      </c>
      <c r="DU3" s="98">
        <v>69</v>
      </c>
      <c r="DV3" s="99">
        <v>70</v>
      </c>
      <c r="DW3" s="99" t="s">
        <v>137</v>
      </c>
      <c r="DX3" s="98">
        <v>8</v>
      </c>
      <c r="DY3" s="98">
        <v>9</v>
      </c>
      <c r="DZ3" s="98">
        <v>10</v>
      </c>
      <c r="EA3" s="98">
        <v>11</v>
      </c>
      <c r="EB3" s="98">
        <v>12</v>
      </c>
      <c r="EC3" s="98">
        <v>13</v>
      </c>
      <c r="ED3" s="98">
        <v>14</v>
      </c>
      <c r="EE3" s="98">
        <v>15</v>
      </c>
      <c r="EF3" s="98">
        <v>16</v>
      </c>
      <c r="EG3" s="98">
        <v>17</v>
      </c>
      <c r="EH3" s="98">
        <v>18</v>
      </c>
      <c r="EI3" s="98">
        <v>20</v>
      </c>
      <c r="EJ3" s="98">
        <v>21</v>
      </c>
      <c r="EK3" s="98">
        <v>22</v>
      </c>
      <c r="EL3" s="98">
        <v>23</v>
      </c>
      <c r="EM3" s="98">
        <v>24</v>
      </c>
      <c r="EN3" s="98">
        <v>25</v>
      </c>
      <c r="EO3" s="98">
        <v>26</v>
      </c>
      <c r="EP3" s="98">
        <v>27</v>
      </c>
      <c r="EQ3" s="98">
        <v>28</v>
      </c>
      <c r="ER3" s="98">
        <v>29</v>
      </c>
      <c r="ES3" s="98">
        <v>30</v>
      </c>
      <c r="ET3" s="98">
        <v>31</v>
      </c>
      <c r="EU3" s="98">
        <v>32</v>
      </c>
      <c r="EV3" s="98">
        <v>33</v>
      </c>
      <c r="EW3" s="98">
        <v>34</v>
      </c>
      <c r="EX3" s="98">
        <v>35</v>
      </c>
      <c r="EY3" s="98">
        <v>36</v>
      </c>
      <c r="EZ3" s="98">
        <v>37</v>
      </c>
      <c r="FA3" s="98">
        <v>38</v>
      </c>
      <c r="FB3" s="98">
        <v>39</v>
      </c>
      <c r="FC3" s="98">
        <v>40</v>
      </c>
      <c r="FD3" s="98">
        <v>41</v>
      </c>
      <c r="FE3" s="98">
        <v>42</v>
      </c>
      <c r="FF3" s="98">
        <v>43</v>
      </c>
      <c r="FG3" s="98">
        <v>44</v>
      </c>
      <c r="FH3" s="98">
        <v>45</v>
      </c>
      <c r="FI3" s="98">
        <v>46</v>
      </c>
      <c r="FJ3" s="98">
        <v>47</v>
      </c>
      <c r="FK3" s="98">
        <v>48</v>
      </c>
      <c r="FL3" s="98">
        <v>49</v>
      </c>
      <c r="FM3" s="98">
        <v>50</v>
      </c>
      <c r="FN3" s="98">
        <v>51</v>
      </c>
      <c r="FO3" s="98">
        <v>52</v>
      </c>
      <c r="FP3" s="98">
        <v>53</v>
      </c>
      <c r="FQ3" s="98">
        <v>54</v>
      </c>
      <c r="FR3" s="98">
        <v>55</v>
      </c>
      <c r="FS3" s="98">
        <v>56</v>
      </c>
      <c r="FT3" s="98">
        <v>57</v>
      </c>
      <c r="FU3" s="98">
        <v>58</v>
      </c>
      <c r="FV3" s="98">
        <v>59</v>
      </c>
      <c r="FW3" s="98">
        <v>60</v>
      </c>
      <c r="FX3" s="98">
        <v>61</v>
      </c>
      <c r="FY3" s="98">
        <v>62</v>
      </c>
      <c r="FZ3" s="98">
        <v>63</v>
      </c>
      <c r="GA3" s="98">
        <v>64</v>
      </c>
      <c r="GB3" s="98">
        <v>65</v>
      </c>
      <c r="GC3" s="98">
        <v>67</v>
      </c>
      <c r="GD3" s="98">
        <v>68</v>
      </c>
      <c r="GE3" s="98">
        <v>69</v>
      </c>
      <c r="GF3" s="99">
        <v>70</v>
      </c>
      <c r="GG3" s="99" t="s">
        <v>137</v>
      </c>
      <c r="GH3" s="98">
        <v>8</v>
      </c>
      <c r="GI3" s="98">
        <v>9</v>
      </c>
      <c r="GJ3" s="98">
        <v>10</v>
      </c>
      <c r="GK3" s="98">
        <v>11</v>
      </c>
      <c r="GL3" s="98">
        <v>12</v>
      </c>
      <c r="GM3" s="98">
        <v>13</v>
      </c>
      <c r="GN3" s="98">
        <v>14</v>
      </c>
      <c r="GO3" s="98">
        <v>15</v>
      </c>
      <c r="GP3" s="98">
        <v>16</v>
      </c>
      <c r="GQ3" s="98">
        <v>17</v>
      </c>
      <c r="GR3" s="98">
        <v>18</v>
      </c>
      <c r="GS3" s="98">
        <v>20</v>
      </c>
      <c r="GT3" s="98">
        <v>21</v>
      </c>
      <c r="GU3" s="98">
        <v>22</v>
      </c>
      <c r="GV3" s="98">
        <v>23</v>
      </c>
      <c r="GW3" s="98">
        <v>24</v>
      </c>
      <c r="GX3" s="98">
        <v>25</v>
      </c>
      <c r="GY3" s="98">
        <v>26</v>
      </c>
      <c r="GZ3" s="98">
        <v>27</v>
      </c>
      <c r="HA3" s="98">
        <v>28</v>
      </c>
      <c r="HB3" s="98">
        <v>29</v>
      </c>
      <c r="HC3" s="98">
        <v>30</v>
      </c>
      <c r="HD3" s="98">
        <v>31</v>
      </c>
      <c r="HE3" s="98">
        <v>32</v>
      </c>
      <c r="HF3" s="98">
        <v>33</v>
      </c>
      <c r="HG3" s="98">
        <v>34</v>
      </c>
      <c r="HH3" s="98">
        <v>35</v>
      </c>
      <c r="HI3" s="98">
        <v>36</v>
      </c>
      <c r="HJ3" s="98">
        <v>37</v>
      </c>
      <c r="HK3" s="98">
        <v>38</v>
      </c>
      <c r="HL3" s="98">
        <v>39</v>
      </c>
      <c r="HM3" s="98">
        <v>40</v>
      </c>
      <c r="HN3" s="98">
        <v>41</v>
      </c>
      <c r="HO3" s="98">
        <v>42</v>
      </c>
      <c r="HP3" s="98">
        <v>43</v>
      </c>
      <c r="HQ3" s="98">
        <v>44</v>
      </c>
      <c r="HR3" s="98">
        <v>45</v>
      </c>
      <c r="HS3" s="98">
        <v>46</v>
      </c>
      <c r="HT3" s="98">
        <v>47</v>
      </c>
      <c r="HU3" s="98">
        <v>48</v>
      </c>
      <c r="HV3" s="98">
        <v>49</v>
      </c>
      <c r="HW3" s="98">
        <v>50</v>
      </c>
      <c r="HX3" s="98">
        <v>51</v>
      </c>
      <c r="HY3" s="98">
        <v>52</v>
      </c>
      <c r="HZ3" s="98">
        <v>53</v>
      </c>
      <c r="IA3" s="98">
        <v>54</v>
      </c>
      <c r="IB3" s="98">
        <v>55</v>
      </c>
      <c r="IC3" s="98">
        <v>56</v>
      </c>
      <c r="ID3" s="98">
        <v>57</v>
      </c>
      <c r="IE3" s="98">
        <v>58</v>
      </c>
      <c r="IF3" s="98">
        <v>59</v>
      </c>
      <c r="IG3" s="98">
        <v>60</v>
      </c>
      <c r="IH3" s="98">
        <v>61</v>
      </c>
      <c r="II3" s="98">
        <v>62</v>
      </c>
      <c r="IJ3" s="98">
        <v>63</v>
      </c>
      <c r="IK3" s="98">
        <v>64</v>
      </c>
      <c r="IL3" s="98">
        <v>65</v>
      </c>
      <c r="IM3" s="98">
        <v>67</v>
      </c>
      <c r="IN3" s="98">
        <v>68</v>
      </c>
      <c r="IO3" s="98">
        <v>69</v>
      </c>
      <c r="IP3" s="99">
        <v>70</v>
      </c>
    </row>
    <row r="4" spans="1:250" x14ac:dyDescent="0.3">
      <c r="B4" s="97"/>
      <c r="C4" s="98" t="s">
        <v>141</v>
      </c>
      <c r="D4" s="98" t="s">
        <v>92</v>
      </c>
      <c r="E4" s="98" t="s">
        <v>92</v>
      </c>
      <c r="F4" s="98" t="s">
        <v>92</v>
      </c>
      <c r="G4" s="98" t="s">
        <v>92</v>
      </c>
      <c r="H4" s="98" t="s">
        <v>92</v>
      </c>
      <c r="I4" s="98" t="s">
        <v>92</v>
      </c>
      <c r="J4" s="98" t="s">
        <v>92</v>
      </c>
      <c r="K4" s="98" t="s">
        <v>92</v>
      </c>
      <c r="L4" s="98" t="s">
        <v>92</v>
      </c>
      <c r="M4" s="98" t="s">
        <v>92</v>
      </c>
      <c r="N4" s="98" t="s">
        <v>92</v>
      </c>
      <c r="O4" s="98" t="s">
        <v>92</v>
      </c>
      <c r="P4" s="98" t="s">
        <v>92</v>
      </c>
      <c r="Q4" s="98" t="s">
        <v>92</v>
      </c>
      <c r="R4" s="98" t="s">
        <v>92</v>
      </c>
      <c r="S4" s="98" t="s">
        <v>92</v>
      </c>
      <c r="T4" s="98" t="s">
        <v>92</v>
      </c>
      <c r="U4" s="98" t="s">
        <v>92</v>
      </c>
      <c r="V4" s="98" t="s">
        <v>92</v>
      </c>
      <c r="W4" s="98" t="s">
        <v>92</v>
      </c>
      <c r="X4" s="98" t="s">
        <v>92</v>
      </c>
      <c r="Y4" s="98" t="s">
        <v>92</v>
      </c>
      <c r="Z4" s="98" t="s">
        <v>92</v>
      </c>
      <c r="AA4" s="98" t="s">
        <v>92</v>
      </c>
      <c r="AB4" s="98" t="s">
        <v>92</v>
      </c>
      <c r="AC4" s="98" t="s">
        <v>92</v>
      </c>
      <c r="AD4" s="98" t="s">
        <v>92</v>
      </c>
      <c r="AE4" s="98" t="s">
        <v>92</v>
      </c>
      <c r="AF4" s="98" t="s">
        <v>92</v>
      </c>
      <c r="AG4" s="98" t="s">
        <v>92</v>
      </c>
      <c r="AH4" s="98" t="s">
        <v>92</v>
      </c>
      <c r="AI4" s="98" t="s">
        <v>92</v>
      </c>
      <c r="AJ4" s="98" t="s">
        <v>92</v>
      </c>
      <c r="AK4" s="98" t="s">
        <v>92</v>
      </c>
      <c r="AL4" s="98" t="s">
        <v>92</v>
      </c>
      <c r="AM4" s="98" t="s">
        <v>92</v>
      </c>
      <c r="AN4" s="98" t="s">
        <v>92</v>
      </c>
      <c r="AO4" s="98" t="s">
        <v>92</v>
      </c>
      <c r="AP4" s="98" t="s">
        <v>92</v>
      </c>
      <c r="AQ4" s="98" t="s">
        <v>92</v>
      </c>
      <c r="AR4" s="98" t="s">
        <v>92</v>
      </c>
      <c r="AS4" s="98" t="s">
        <v>92</v>
      </c>
      <c r="AT4" s="98" t="s">
        <v>92</v>
      </c>
      <c r="AU4" s="98" t="s">
        <v>92</v>
      </c>
      <c r="AV4" s="98" t="s">
        <v>92</v>
      </c>
      <c r="AW4" s="98" t="s">
        <v>92</v>
      </c>
      <c r="AX4" s="98" t="s">
        <v>92</v>
      </c>
      <c r="AY4" s="98" t="s">
        <v>92</v>
      </c>
      <c r="AZ4" s="98" t="s">
        <v>92</v>
      </c>
      <c r="BA4" s="98" t="s">
        <v>92</v>
      </c>
      <c r="BB4" s="98" t="s">
        <v>92</v>
      </c>
      <c r="BC4" s="98" t="s">
        <v>92</v>
      </c>
      <c r="BD4" s="98" t="s">
        <v>92</v>
      </c>
      <c r="BE4" s="98" t="s">
        <v>92</v>
      </c>
      <c r="BF4" s="98" t="s">
        <v>92</v>
      </c>
      <c r="BG4" s="98" t="s">
        <v>92</v>
      </c>
      <c r="BH4" s="98" t="s">
        <v>92</v>
      </c>
      <c r="BI4" s="98" t="s">
        <v>92</v>
      </c>
      <c r="BJ4" s="98" t="s">
        <v>92</v>
      </c>
      <c r="BK4" s="98" t="s">
        <v>92</v>
      </c>
      <c r="BL4" s="98" t="s">
        <v>92</v>
      </c>
      <c r="BM4" s="98"/>
      <c r="BN4" s="98" t="s">
        <v>98</v>
      </c>
      <c r="BO4" s="98" t="s">
        <v>98</v>
      </c>
      <c r="BP4" s="98" t="s">
        <v>98</v>
      </c>
      <c r="BQ4" s="98" t="s">
        <v>98</v>
      </c>
      <c r="BR4" s="98" t="s">
        <v>98</v>
      </c>
      <c r="BS4" s="98" t="s">
        <v>98</v>
      </c>
      <c r="BT4" s="98" t="s">
        <v>98</v>
      </c>
      <c r="BU4" s="98" t="s">
        <v>98</v>
      </c>
      <c r="BV4" s="98" t="s">
        <v>98</v>
      </c>
      <c r="BW4" s="98" t="s">
        <v>98</v>
      </c>
      <c r="BX4" s="98" t="s">
        <v>98</v>
      </c>
      <c r="BY4" s="98" t="s">
        <v>98</v>
      </c>
      <c r="BZ4" s="98" t="s">
        <v>98</v>
      </c>
      <c r="CA4" s="98" t="s">
        <v>98</v>
      </c>
      <c r="CB4" s="98" t="s">
        <v>98</v>
      </c>
      <c r="CC4" s="98" t="s">
        <v>98</v>
      </c>
      <c r="CD4" s="98" t="s">
        <v>98</v>
      </c>
      <c r="CE4" s="98" t="s">
        <v>98</v>
      </c>
      <c r="CF4" s="98" t="s">
        <v>98</v>
      </c>
      <c r="CG4" s="98" t="s">
        <v>98</v>
      </c>
      <c r="CH4" s="98" t="s">
        <v>98</v>
      </c>
      <c r="CI4" s="98" t="s">
        <v>98</v>
      </c>
      <c r="CJ4" s="98" t="s">
        <v>98</v>
      </c>
      <c r="CK4" s="98" t="s">
        <v>98</v>
      </c>
      <c r="CL4" s="98" t="s">
        <v>98</v>
      </c>
      <c r="CM4" s="98" t="s">
        <v>98</v>
      </c>
      <c r="CN4" s="98" t="s">
        <v>98</v>
      </c>
      <c r="CO4" s="98" t="s">
        <v>98</v>
      </c>
      <c r="CP4" s="98" t="s">
        <v>98</v>
      </c>
      <c r="CQ4" s="98" t="s">
        <v>98</v>
      </c>
      <c r="CR4" s="98" t="s">
        <v>98</v>
      </c>
      <c r="CS4" s="98" t="s">
        <v>98</v>
      </c>
      <c r="CT4" s="98" t="s">
        <v>98</v>
      </c>
      <c r="CU4" s="98" t="s">
        <v>98</v>
      </c>
      <c r="CV4" s="98" t="s">
        <v>98</v>
      </c>
      <c r="CW4" s="98" t="s">
        <v>98</v>
      </c>
      <c r="CX4" s="98" t="s">
        <v>98</v>
      </c>
      <c r="CY4" s="98" t="s">
        <v>98</v>
      </c>
      <c r="CZ4" s="98" t="s">
        <v>98</v>
      </c>
      <c r="DA4" s="98" t="s">
        <v>98</v>
      </c>
      <c r="DB4" s="98" t="s">
        <v>98</v>
      </c>
      <c r="DC4" s="98" t="s">
        <v>98</v>
      </c>
      <c r="DD4" s="98" t="s">
        <v>98</v>
      </c>
      <c r="DE4" s="98" t="s">
        <v>98</v>
      </c>
      <c r="DF4" s="98" t="s">
        <v>98</v>
      </c>
      <c r="DG4" s="98" t="s">
        <v>98</v>
      </c>
      <c r="DH4" s="98" t="s">
        <v>98</v>
      </c>
      <c r="DI4" s="98" t="s">
        <v>98</v>
      </c>
      <c r="DJ4" s="98" t="s">
        <v>98</v>
      </c>
      <c r="DK4" s="98" t="s">
        <v>98</v>
      </c>
      <c r="DL4" s="98" t="s">
        <v>98</v>
      </c>
      <c r="DM4" s="98" t="s">
        <v>98</v>
      </c>
      <c r="DN4" s="98" t="s">
        <v>98</v>
      </c>
      <c r="DO4" s="98" t="s">
        <v>98</v>
      </c>
      <c r="DP4" s="98" t="s">
        <v>98</v>
      </c>
      <c r="DQ4" s="98" t="s">
        <v>98</v>
      </c>
      <c r="DR4" s="98" t="s">
        <v>98</v>
      </c>
      <c r="DS4" s="98" t="s">
        <v>98</v>
      </c>
      <c r="DT4" s="98" t="s">
        <v>98</v>
      </c>
      <c r="DU4" s="98" t="s">
        <v>98</v>
      </c>
      <c r="DV4" s="98" t="s">
        <v>98</v>
      </c>
      <c r="DW4" s="99"/>
      <c r="DX4" s="98" t="s">
        <v>96</v>
      </c>
      <c r="DY4" s="98" t="s">
        <v>96</v>
      </c>
      <c r="DZ4" s="98" t="s">
        <v>96</v>
      </c>
      <c r="EA4" s="98" t="s">
        <v>96</v>
      </c>
      <c r="EB4" s="98" t="s">
        <v>96</v>
      </c>
      <c r="EC4" s="98" t="s">
        <v>96</v>
      </c>
      <c r="ED4" s="98" t="s">
        <v>96</v>
      </c>
      <c r="EE4" s="98" t="s">
        <v>96</v>
      </c>
      <c r="EF4" s="98" t="s">
        <v>96</v>
      </c>
      <c r="EG4" s="98" t="s">
        <v>96</v>
      </c>
      <c r="EH4" s="98" t="s">
        <v>96</v>
      </c>
      <c r="EI4" s="98" t="s">
        <v>96</v>
      </c>
      <c r="EJ4" s="98" t="s">
        <v>96</v>
      </c>
      <c r="EK4" s="98" t="s">
        <v>96</v>
      </c>
      <c r="EL4" s="98" t="s">
        <v>96</v>
      </c>
      <c r="EM4" s="98" t="s">
        <v>96</v>
      </c>
      <c r="EN4" s="98" t="s">
        <v>96</v>
      </c>
      <c r="EO4" s="98" t="s">
        <v>96</v>
      </c>
      <c r="EP4" s="98" t="s">
        <v>96</v>
      </c>
      <c r="EQ4" s="98" t="s">
        <v>96</v>
      </c>
      <c r="ER4" s="98" t="s">
        <v>96</v>
      </c>
      <c r="ES4" s="98" t="s">
        <v>96</v>
      </c>
      <c r="ET4" s="98" t="s">
        <v>96</v>
      </c>
      <c r="EU4" s="98" t="s">
        <v>96</v>
      </c>
      <c r="EV4" s="98" t="s">
        <v>96</v>
      </c>
      <c r="EW4" s="98" t="s">
        <v>96</v>
      </c>
      <c r="EX4" s="98" t="s">
        <v>96</v>
      </c>
      <c r="EY4" s="98" t="s">
        <v>96</v>
      </c>
      <c r="EZ4" s="98" t="s">
        <v>96</v>
      </c>
      <c r="FA4" s="98" t="s">
        <v>96</v>
      </c>
      <c r="FB4" s="98" t="s">
        <v>96</v>
      </c>
      <c r="FC4" s="98" t="s">
        <v>96</v>
      </c>
      <c r="FD4" s="98" t="s">
        <v>96</v>
      </c>
      <c r="FE4" s="98" t="s">
        <v>96</v>
      </c>
      <c r="FF4" s="98" t="s">
        <v>96</v>
      </c>
      <c r="FG4" s="98" t="s">
        <v>96</v>
      </c>
      <c r="FH4" s="98" t="s">
        <v>96</v>
      </c>
      <c r="FI4" s="98" t="s">
        <v>96</v>
      </c>
      <c r="FJ4" s="98" t="s">
        <v>96</v>
      </c>
      <c r="FK4" s="98" t="s">
        <v>96</v>
      </c>
      <c r="FL4" s="98" t="s">
        <v>96</v>
      </c>
      <c r="FM4" s="98" t="s">
        <v>96</v>
      </c>
      <c r="FN4" s="98" t="s">
        <v>96</v>
      </c>
      <c r="FO4" s="98" t="s">
        <v>96</v>
      </c>
      <c r="FP4" s="98" t="s">
        <v>96</v>
      </c>
      <c r="FQ4" s="98" t="s">
        <v>96</v>
      </c>
      <c r="FR4" s="98" t="s">
        <v>96</v>
      </c>
      <c r="FS4" s="98" t="s">
        <v>96</v>
      </c>
      <c r="FT4" s="98" t="s">
        <v>96</v>
      </c>
      <c r="FU4" s="98" t="s">
        <v>96</v>
      </c>
      <c r="FV4" s="98" t="s">
        <v>96</v>
      </c>
      <c r="FW4" s="98" t="s">
        <v>96</v>
      </c>
      <c r="FX4" s="98" t="s">
        <v>96</v>
      </c>
      <c r="FY4" s="98" t="s">
        <v>96</v>
      </c>
      <c r="FZ4" s="98" t="s">
        <v>96</v>
      </c>
      <c r="GA4" s="98" t="s">
        <v>96</v>
      </c>
      <c r="GB4" s="98" t="s">
        <v>96</v>
      </c>
      <c r="GC4" s="98" t="s">
        <v>96</v>
      </c>
      <c r="GD4" s="98" t="s">
        <v>96</v>
      </c>
      <c r="GE4" s="98" t="s">
        <v>96</v>
      </c>
      <c r="GF4" s="98" t="s">
        <v>96</v>
      </c>
      <c r="GG4" s="99"/>
      <c r="GH4" s="98" t="s">
        <v>97</v>
      </c>
      <c r="GI4" s="98" t="s">
        <v>97</v>
      </c>
      <c r="GJ4" s="98" t="s">
        <v>97</v>
      </c>
      <c r="GK4" s="98" t="s">
        <v>97</v>
      </c>
      <c r="GL4" s="98" t="s">
        <v>97</v>
      </c>
      <c r="GM4" s="98" t="s">
        <v>97</v>
      </c>
      <c r="GN4" s="98" t="s">
        <v>97</v>
      </c>
      <c r="GO4" s="98" t="s">
        <v>97</v>
      </c>
      <c r="GP4" s="98" t="s">
        <v>97</v>
      </c>
      <c r="GQ4" s="98" t="s">
        <v>97</v>
      </c>
      <c r="GR4" s="98" t="s">
        <v>97</v>
      </c>
      <c r="GS4" s="98" t="s">
        <v>97</v>
      </c>
      <c r="GT4" s="98" t="s">
        <v>97</v>
      </c>
      <c r="GU4" s="98" t="s">
        <v>97</v>
      </c>
      <c r="GV4" s="98" t="s">
        <v>97</v>
      </c>
      <c r="GW4" s="98" t="s">
        <v>97</v>
      </c>
      <c r="GX4" s="98" t="s">
        <v>97</v>
      </c>
      <c r="GY4" s="98" t="s">
        <v>97</v>
      </c>
      <c r="GZ4" s="98" t="s">
        <v>97</v>
      </c>
      <c r="HA4" s="98" t="s">
        <v>97</v>
      </c>
      <c r="HB4" s="98" t="s">
        <v>97</v>
      </c>
      <c r="HC4" s="98" t="s">
        <v>97</v>
      </c>
      <c r="HD4" s="98" t="s">
        <v>97</v>
      </c>
      <c r="HE4" s="98" t="s">
        <v>97</v>
      </c>
      <c r="HF4" s="98" t="s">
        <v>97</v>
      </c>
      <c r="HG4" s="98" t="s">
        <v>97</v>
      </c>
      <c r="HH4" s="98" t="s">
        <v>97</v>
      </c>
      <c r="HI4" s="98" t="s">
        <v>97</v>
      </c>
      <c r="HJ4" s="98" t="s">
        <v>97</v>
      </c>
      <c r="HK4" s="98" t="s">
        <v>97</v>
      </c>
      <c r="HL4" s="98" t="s">
        <v>97</v>
      </c>
      <c r="HM4" s="98" t="s">
        <v>97</v>
      </c>
      <c r="HN4" s="98" t="s">
        <v>97</v>
      </c>
      <c r="HO4" s="98" t="s">
        <v>97</v>
      </c>
      <c r="HP4" s="98" t="s">
        <v>97</v>
      </c>
      <c r="HQ4" s="98" t="s">
        <v>97</v>
      </c>
      <c r="HR4" s="98" t="s">
        <v>97</v>
      </c>
      <c r="HS4" s="98" t="s">
        <v>97</v>
      </c>
      <c r="HT4" s="98" t="s">
        <v>97</v>
      </c>
      <c r="HU4" s="98" t="s">
        <v>97</v>
      </c>
      <c r="HV4" s="98" t="s">
        <v>97</v>
      </c>
      <c r="HW4" s="98" t="s">
        <v>97</v>
      </c>
      <c r="HX4" s="98" t="s">
        <v>97</v>
      </c>
      <c r="HY4" s="98" t="s">
        <v>97</v>
      </c>
      <c r="HZ4" s="98" t="s">
        <v>97</v>
      </c>
      <c r="IA4" s="98" t="s">
        <v>97</v>
      </c>
      <c r="IB4" s="98" t="s">
        <v>97</v>
      </c>
      <c r="IC4" s="98" t="s">
        <v>97</v>
      </c>
      <c r="ID4" s="98" t="s">
        <v>97</v>
      </c>
      <c r="IE4" s="98" t="s">
        <v>97</v>
      </c>
      <c r="IF4" s="98" t="s">
        <v>97</v>
      </c>
      <c r="IG4" s="98" t="s">
        <v>97</v>
      </c>
      <c r="IH4" s="98" t="s">
        <v>97</v>
      </c>
      <c r="II4" s="98" t="s">
        <v>97</v>
      </c>
      <c r="IJ4" s="98" t="s">
        <v>97</v>
      </c>
      <c r="IK4" s="98" t="s">
        <v>97</v>
      </c>
      <c r="IL4" s="98" t="s">
        <v>97</v>
      </c>
      <c r="IM4" s="98" t="s">
        <v>97</v>
      </c>
      <c r="IN4" s="98" t="s">
        <v>97</v>
      </c>
      <c r="IO4" s="98" t="s">
        <v>97</v>
      </c>
      <c r="IP4" s="98" t="s">
        <v>97</v>
      </c>
    </row>
    <row r="5" spans="1:250" x14ac:dyDescent="0.3">
      <c r="A5" s="68">
        <f>'FN_priloga 1'!D2</f>
        <v>78</v>
      </c>
      <c r="B5" s="100">
        <f>'FN_priloga 1'!B2</f>
        <v>20192533</v>
      </c>
      <c r="C5" s="101" t="str">
        <f>+'FN_priloga 1'!B1</f>
        <v>EKONOMSKA ŠOLA MURSKA SOBOTA, NORŠINSKA ULICA 13, 9000 MURSKA SOBOTA</v>
      </c>
      <c r="D5" s="102">
        <f>+'FN_priloga 1'!$B$9</f>
        <v>1932710.98</v>
      </c>
      <c r="E5" s="102">
        <f>+'FN_priloga 1'!$B$10</f>
        <v>1911104.49</v>
      </c>
      <c r="F5" s="102">
        <f>+'FN_priloga 1'!$B$11</f>
        <v>1911104.49</v>
      </c>
      <c r="G5" s="102">
        <f>+'FN_priloga 1'!$B$12</f>
        <v>1395802</v>
      </c>
      <c r="H5" s="102">
        <f>+'FN_priloga 1'!$B$13</f>
        <v>178183</v>
      </c>
      <c r="I5" s="102">
        <f>+'FN_priloga 1'!$B$14</f>
        <v>0</v>
      </c>
      <c r="J5" s="102">
        <f>+'FN_priloga 1'!$B$15</f>
        <v>337119.49</v>
      </c>
      <c r="K5" s="102">
        <f>+'FN_priloga 1'!$B$16</f>
        <v>0</v>
      </c>
      <c r="L5" s="102">
        <f>+'FN_priloga 1'!$B$17</f>
        <v>650</v>
      </c>
      <c r="M5" s="102">
        <f>+'FN_priloga 1'!$B$18</f>
        <v>20956.490000000002</v>
      </c>
      <c r="N5" s="102">
        <f>+'FN_priloga 1'!$B$19</f>
        <v>0</v>
      </c>
      <c r="O5" s="102">
        <f>+'FN_priloga 1'!$B$21</f>
        <v>2045923</v>
      </c>
      <c r="P5" s="102">
        <f>+'FN_priloga 1'!$B$22</f>
        <v>86293.98</v>
      </c>
      <c r="Q5" s="102">
        <f>+'FN_priloga 1'!$B$23</f>
        <v>12526.49</v>
      </c>
      <c r="R5" s="102">
        <f>+'FN_priloga 1'!$B$24</f>
        <v>589.49</v>
      </c>
      <c r="S5" s="102">
        <f>+'FN_priloga 1'!$B$25</f>
        <v>751</v>
      </c>
      <c r="T5" s="102">
        <f>+'FN_priloga 1'!$B$26</f>
        <v>0</v>
      </c>
      <c r="U5" s="102">
        <f>+'FN_priloga 1'!$B$27</f>
        <v>51370</v>
      </c>
      <c r="V5" s="102">
        <f>+'FN_priloga 1'!$B$28</f>
        <v>21057</v>
      </c>
      <c r="W5" s="102">
        <f>+'FN_priloga 1'!$B$29</f>
        <v>329464</v>
      </c>
      <c r="X5" s="102">
        <f>+'FN_priloga 1'!$B$30</f>
        <v>32508</v>
      </c>
      <c r="Y5" s="102">
        <f>+'FN_priloga 1'!$B$31</f>
        <v>356</v>
      </c>
      <c r="Z5" s="102">
        <f>+'FN_priloga 1'!$B$32</f>
        <v>9137</v>
      </c>
      <c r="AA5" s="102">
        <f>+'FN_priloga 1'!$B$33</f>
        <v>12241</v>
      </c>
      <c r="AB5" s="102">
        <f>+'FN_priloga 1'!$B$34</f>
        <v>6430</v>
      </c>
      <c r="AC5" s="102">
        <f>+'FN_priloga 1'!$B$35</f>
        <v>9817</v>
      </c>
      <c r="AD5" s="102">
        <f>+'FN_priloga 1'!$B$36</f>
        <v>258975</v>
      </c>
      <c r="AE5" s="102">
        <f>+'FN_priloga 1'!$B$37</f>
        <v>1623575</v>
      </c>
      <c r="AF5" s="102">
        <f>+'FN_priloga 1'!$B$38</f>
        <v>1304811</v>
      </c>
      <c r="AG5" s="102">
        <f>+'FN_priloga 1'!$B$39</f>
        <v>999549</v>
      </c>
      <c r="AH5" s="102">
        <f>+'FN_priloga 1'!$B$40</f>
        <v>166321</v>
      </c>
      <c r="AI5" s="102">
        <f>+'FN_priloga 1'!$B$41</f>
        <v>16373</v>
      </c>
      <c r="AJ5" s="102">
        <f>+'FN_priloga 1'!$B$42</f>
        <v>10801</v>
      </c>
      <c r="AK5" s="102">
        <f>+'FN_priloga 1'!$B$43</f>
        <v>35182</v>
      </c>
      <c r="AL5" s="102">
        <f>+'FN_priloga 1'!$B$44</f>
        <v>76585</v>
      </c>
      <c r="AM5" s="102">
        <f>+'FN_priloga 1'!$B$45</f>
        <v>219680</v>
      </c>
      <c r="AN5" s="102">
        <f>+'FN_priloga 1'!$B$46</f>
        <v>164285</v>
      </c>
      <c r="AO5" s="102">
        <f>+'FN_priloga 1'!$B$47</f>
        <v>26648</v>
      </c>
      <c r="AP5" s="102">
        <f>+'FN_priloga 1'!$B$48</f>
        <v>4448</v>
      </c>
      <c r="AQ5" s="102">
        <f>+'FN_priloga 1'!$B$49</f>
        <v>0</v>
      </c>
      <c r="AR5" s="102">
        <f>+'FN_priloga 1'!$B$50</f>
        <v>12598</v>
      </c>
      <c r="AS5" s="102">
        <f>+'FN_priloga 1'!$B$51</f>
        <v>11701</v>
      </c>
      <c r="AT5" s="102">
        <f>+'FN_priloga 1'!$B$52</f>
        <v>99084</v>
      </c>
      <c r="AU5" s="102">
        <f>+'FN_priloga 1'!$B$53</f>
        <v>80297</v>
      </c>
      <c r="AV5" s="102">
        <f>+'FN_priloga 1'!$B$54</f>
        <v>12928</v>
      </c>
      <c r="AW5" s="102">
        <f>+'FN_priloga 1'!$B$55</f>
        <v>869</v>
      </c>
      <c r="AX5" s="102">
        <f>+'FN_priloga 1'!$B$56</f>
        <v>0</v>
      </c>
      <c r="AY5" s="102">
        <f>+'FN_priloga 1'!$B$57</f>
        <v>1686</v>
      </c>
      <c r="AZ5" s="102">
        <f>+'FN_priloga 1'!$B$58</f>
        <v>3304</v>
      </c>
      <c r="BA5" s="102">
        <f>+'FN_priloga 1'!$B$59</f>
        <v>892</v>
      </c>
      <c r="BB5" s="102">
        <f>+'FN_priloga 1'!$B$60</f>
        <v>0</v>
      </c>
      <c r="BC5" s="102">
        <f>+'FN_priloga 1'!$B$61</f>
        <v>1078</v>
      </c>
      <c r="BD5" s="102">
        <f>+'FN_priloga 1'!$B$62</f>
        <v>1179.51</v>
      </c>
      <c r="BE5" s="102">
        <f>+'FN_priloga 1'!$B$63</f>
        <v>2</v>
      </c>
      <c r="BF5" s="102">
        <f>+'FN_priloga 1'!$B$64</f>
        <v>204</v>
      </c>
      <c r="BG5" s="102">
        <f>+'FN_priloga 1'!$B$65</f>
        <v>3234.51</v>
      </c>
      <c r="BH5" s="102">
        <f>+'FN_priloga 1'!$B$66</f>
        <v>-113212</v>
      </c>
      <c r="BI5" s="102" t="e">
        <f>+'FN_priloga 1'!#REF!</f>
        <v>#REF!</v>
      </c>
      <c r="BJ5" s="102" t="e">
        <f>+'FN_priloga 1'!#REF!</f>
        <v>#REF!</v>
      </c>
      <c r="BK5" s="102" t="e">
        <f>+'FN_priloga 1'!#REF!</f>
        <v>#REF!</v>
      </c>
      <c r="BL5" s="103">
        <f>+'FN_priloga 1'!$B$68</f>
        <v>0</v>
      </c>
      <c r="BM5" s="104"/>
      <c r="BN5" s="102">
        <f>+'FN_priloga 1'!$M$9</f>
        <v>1694187.46</v>
      </c>
      <c r="BO5" s="102">
        <f>+'FN_priloga 1'!$M$10</f>
        <v>1674687.46</v>
      </c>
      <c r="BP5" s="102">
        <f>+'FN_priloga 1'!$M$11</f>
        <v>1674687.46</v>
      </c>
      <c r="BQ5" s="102">
        <f>+'FN_priloga 1'!$M$12</f>
        <v>1153841.75</v>
      </c>
      <c r="BR5" s="102">
        <f>+'FN_priloga 1'!$M$13</f>
        <v>177470.71000000002</v>
      </c>
      <c r="BS5" s="102">
        <f>+'FN_priloga 1'!$M$14</f>
        <v>0</v>
      </c>
      <c r="BT5" s="102">
        <f>+'FN_priloga 1'!$M$15</f>
        <v>343375</v>
      </c>
      <c r="BU5" s="102">
        <f>+'FN_priloga 1'!$M$16</f>
        <v>0</v>
      </c>
      <c r="BV5" s="102">
        <f>+'FN_priloga 1'!$M$17</f>
        <v>600</v>
      </c>
      <c r="BW5" s="102">
        <f>+'FN_priloga 1'!$M$18</f>
        <v>18900</v>
      </c>
      <c r="BX5" s="102">
        <f>+'FN_priloga 1'!$M$19</f>
        <v>0</v>
      </c>
      <c r="BY5" s="102">
        <f>+'FN_priloga 1'!$M$21</f>
        <v>2183168.35</v>
      </c>
      <c r="BZ5" s="102">
        <f>+'FN_priloga 1'!$M$22</f>
        <v>86888.319999999978</v>
      </c>
      <c r="CA5" s="102">
        <f>+'FN_priloga 1'!$M$23</f>
        <v>12596.929999999998</v>
      </c>
      <c r="CB5" s="102">
        <f>+'FN_priloga 1'!$M$24</f>
        <v>591.95000000000005</v>
      </c>
      <c r="CC5" s="102">
        <f>+'FN_priloga 1'!$M$25</f>
        <v>755.76</v>
      </c>
      <c r="CD5" s="102">
        <f>+'FN_priloga 1'!$M$26</f>
        <v>0</v>
      </c>
      <c r="CE5" s="102">
        <f>+'FN_priloga 1'!$M$27</f>
        <v>51731.270000000004</v>
      </c>
      <c r="CF5" s="102">
        <f>+'FN_priloga 1'!$M$28</f>
        <v>21212.409999999996</v>
      </c>
      <c r="CG5" s="102">
        <f>+'FN_priloga 1'!$M$29</f>
        <v>331359.05000000005</v>
      </c>
      <c r="CH5" s="102">
        <f>+'FN_priloga 1'!$M$30</f>
        <v>32670.54</v>
      </c>
      <c r="CI5" s="102">
        <f>+'FN_priloga 1'!$M$31</f>
        <v>358.78999999999996</v>
      </c>
      <c r="CJ5" s="102">
        <f>+'FN_priloga 1'!$M$32</f>
        <v>9196.3100000000013</v>
      </c>
      <c r="CK5" s="102">
        <f>+'FN_priloga 1'!$M$33</f>
        <v>12302.39</v>
      </c>
      <c r="CL5" s="102">
        <f>+'FN_priloga 1'!$M$34</f>
        <v>6603.0499999999993</v>
      </c>
      <c r="CM5" s="102">
        <f>+'FN_priloga 1'!$M$35</f>
        <v>10009.19</v>
      </c>
      <c r="CN5" s="102">
        <f>+'FN_priloga 1'!$M$36</f>
        <v>260218.78</v>
      </c>
      <c r="CO5" s="102">
        <f>+'FN_priloga 1'!$M$37</f>
        <v>1757502.98</v>
      </c>
      <c r="CP5" s="102">
        <f>+'FN_priloga 1'!$M$38</f>
        <v>1413217.27</v>
      </c>
      <c r="CQ5" s="102">
        <f>+'FN_priloga 1'!$M$39</f>
        <v>1097713.1399999999</v>
      </c>
      <c r="CR5" s="102">
        <f>+'FN_priloga 1'!$M$40</f>
        <v>176731.77000000002</v>
      </c>
      <c r="CS5" s="102">
        <f>+'FN_priloga 1'!$M$41</f>
        <v>16553.96</v>
      </c>
      <c r="CT5" s="102">
        <f>+'FN_priloga 1'!$M$42</f>
        <v>14595</v>
      </c>
      <c r="CU5" s="102">
        <f>+'FN_priloga 1'!$M$43</f>
        <v>37239.26</v>
      </c>
      <c r="CV5" s="102">
        <f>+'FN_priloga 1'!$M$44</f>
        <v>70384.14</v>
      </c>
      <c r="CW5" s="102">
        <f>+'FN_priloga 1'!$M$45</f>
        <v>245629.25</v>
      </c>
      <c r="CX5" s="102">
        <f>+'FN_priloga 1'!$M$46</f>
        <v>181246.87</v>
      </c>
      <c r="CY5" s="102">
        <f>+'FN_priloga 1'!$M$47</f>
        <v>30089.91</v>
      </c>
      <c r="CZ5" s="102">
        <f>+'FN_priloga 1'!$M$48</f>
        <v>4557.8999999999996</v>
      </c>
      <c r="DA5" s="102">
        <f>+'FN_priloga 1'!$M$49</f>
        <v>0</v>
      </c>
      <c r="DB5" s="102">
        <f>+'FN_priloga 1'!$M$50</f>
        <v>12392.65</v>
      </c>
      <c r="DC5" s="102">
        <f>+'FN_priloga 1'!$M$51</f>
        <v>17341.920000000002</v>
      </c>
      <c r="DD5" s="102">
        <f>+'FN_priloga 1'!$M$52</f>
        <v>98656.459999999992</v>
      </c>
      <c r="DE5" s="102">
        <f>+'FN_priloga 1'!$M$53</f>
        <v>79776.399999999994</v>
      </c>
      <c r="DF5" s="102">
        <f>+'FN_priloga 1'!$M$54</f>
        <v>12844</v>
      </c>
      <c r="DG5" s="102">
        <f>+'FN_priloga 1'!$M$55</f>
        <v>891.8</v>
      </c>
      <c r="DH5" s="102">
        <f>+'FN_priloga 1'!$M$56</f>
        <v>0</v>
      </c>
      <c r="DI5" s="102">
        <f>+'FN_priloga 1'!$M$57</f>
        <v>1773.26</v>
      </c>
      <c r="DJ5" s="102">
        <f>+'FN_priloga 1'!$M$58</f>
        <v>3371</v>
      </c>
      <c r="DK5" s="102">
        <f>+'FN_priloga 1'!$M$59</f>
        <v>860</v>
      </c>
      <c r="DL5" s="102">
        <f>+'FN_priloga 1'!$M$60</f>
        <v>0</v>
      </c>
      <c r="DM5" s="102">
        <f>+'FN_priloga 1'!$M$61</f>
        <v>1070</v>
      </c>
      <c r="DN5" s="102">
        <f>+'FN_priloga 1'!$M$62</f>
        <v>1280</v>
      </c>
      <c r="DO5" s="102">
        <f>+'FN_priloga 1'!$M$63</f>
        <v>2</v>
      </c>
      <c r="DP5" s="102">
        <f>+'FN_priloga 1'!$M$64</f>
        <v>200</v>
      </c>
      <c r="DQ5" s="102">
        <f>+'FN_priloga 1'!$M$65</f>
        <v>4006</v>
      </c>
      <c r="DR5" s="102">
        <f>+'FN_priloga 1'!$M$66</f>
        <v>-488981</v>
      </c>
      <c r="DS5" s="102" t="e">
        <f>+'FN_priloga 1'!#REF!</f>
        <v>#REF!</v>
      </c>
      <c r="DT5" s="102" t="e">
        <f>+'FN_priloga 1'!#REF!</f>
        <v>#REF!</v>
      </c>
      <c r="DU5" s="102" t="e">
        <f>+'FN_priloga 1'!#REF!</f>
        <v>#REF!</v>
      </c>
      <c r="DV5" s="102">
        <f>+'FN_priloga 1'!$M$68</f>
        <v>0</v>
      </c>
      <c r="DW5" s="103"/>
      <c r="DX5" s="80">
        <f>+'FN_priloga 1'!$K$9</f>
        <v>1642187.46</v>
      </c>
      <c r="DY5" s="80">
        <f>+'FN_priloga 1'!$K$10</f>
        <v>1622687.46</v>
      </c>
      <c r="DZ5" s="80">
        <f>+'FN_priloga 1'!$K$11</f>
        <v>1622687.46</v>
      </c>
      <c r="EA5" s="80">
        <f>+'FN_priloga 1'!$K$12</f>
        <v>1153841.75</v>
      </c>
      <c r="EB5" s="80">
        <f>+'FN_priloga 1'!$K$13</f>
        <v>177470.71000000002</v>
      </c>
      <c r="EC5" s="80">
        <f>+'FN_priloga 1'!$K$14</f>
        <v>0</v>
      </c>
      <c r="ED5" s="80">
        <f>+'FN_priloga 1'!$K$15</f>
        <v>291375</v>
      </c>
      <c r="EE5" s="80">
        <f>+'FN_priloga 1'!$K$16</f>
        <v>0</v>
      </c>
      <c r="EF5" s="80">
        <f>+'FN_priloga 1'!$K$17</f>
        <v>600</v>
      </c>
      <c r="EG5" s="80">
        <f>+'FN_priloga 1'!$K$18</f>
        <v>18900</v>
      </c>
      <c r="EH5" s="80">
        <f>+'FN_priloga 1'!$K$19</f>
        <v>0</v>
      </c>
      <c r="EI5" s="80">
        <f>+'FN_priloga 1'!$K$21</f>
        <v>2133691</v>
      </c>
      <c r="EJ5" s="80">
        <f>+'FN_priloga 1'!$K$22</f>
        <v>74340.889999999985</v>
      </c>
      <c r="EK5" s="80">
        <f>+'FN_priloga 1'!$K$23</f>
        <v>12383.869999999999</v>
      </c>
      <c r="EL5" s="80">
        <f>+'FN_priloga 1'!$K$24</f>
        <v>591.95000000000005</v>
      </c>
      <c r="EM5" s="80">
        <f>+'FN_priloga 1'!$K$25</f>
        <v>755.76</v>
      </c>
      <c r="EN5" s="80">
        <f>+'FN_priloga 1'!$K$26</f>
        <v>0</v>
      </c>
      <c r="EO5" s="80">
        <f>+'FN_priloga 1'!$K$27</f>
        <v>48633.86</v>
      </c>
      <c r="EP5" s="80">
        <f>+'FN_priloga 1'!$K$28</f>
        <v>11975.449999999999</v>
      </c>
      <c r="EQ5" s="80">
        <f>+'FN_priloga 1'!$K$29</f>
        <v>317492.77</v>
      </c>
      <c r="ER5" s="80">
        <f>+'FN_priloga 1'!$K$30</f>
        <v>21326.1</v>
      </c>
      <c r="ES5" s="80">
        <f>+'FN_priloga 1'!$K$31</f>
        <v>170.85</v>
      </c>
      <c r="ET5" s="80">
        <f>+'FN_priloga 1'!$K$32</f>
        <v>9196.3100000000013</v>
      </c>
      <c r="EU5" s="80">
        <f>+'FN_priloga 1'!$K$33</f>
        <v>12137.39</v>
      </c>
      <c r="EV5" s="80">
        <f>+'FN_priloga 1'!$K$34</f>
        <v>6287.0499999999993</v>
      </c>
      <c r="EW5" s="80">
        <f>+'FN_priloga 1'!$K$35</f>
        <v>9743.19</v>
      </c>
      <c r="EX5" s="80">
        <f>+'FN_priloga 1'!$K$36</f>
        <v>258631.88</v>
      </c>
      <c r="EY5" s="80">
        <f>+'FN_priloga 1'!$K$37</f>
        <v>1735532.56</v>
      </c>
      <c r="EZ5" s="80">
        <f>+'FN_priloga 1'!$K$38</f>
        <v>1413217.27</v>
      </c>
      <c r="FA5" s="80">
        <f>+'FN_priloga 1'!$K$39</f>
        <v>1097713.1399999999</v>
      </c>
      <c r="FB5" s="80">
        <f>+'FN_priloga 1'!$K$40</f>
        <v>176731.77000000002</v>
      </c>
      <c r="FC5" s="80">
        <f>+'FN_priloga 1'!$K$41</f>
        <v>16553.96</v>
      </c>
      <c r="FD5" s="80">
        <f>+'FN_priloga 1'!$K$9</f>
        <v>1642187.46</v>
      </c>
      <c r="FE5" s="80">
        <f>+'FN_priloga 1'!$K$43</f>
        <v>37239.26</v>
      </c>
      <c r="FF5" s="80">
        <f>+'FN_priloga 1'!$K$44</f>
        <v>70384.14</v>
      </c>
      <c r="FG5" s="80">
        <f>+'FN_priloga 1'!$K$45</f>
        <v>223658.83</v>
      </c>
      <c r="FH5" s="80">
        <f>+'FN_priloga 1'!$K$46</f>
        <v>166094.22999999998</v>
      </c>
      <c r="FI5" s="80">
        <f>+'FN_priloga 1'!$K$47</f>
        <v>26741.18</v>
      </c>
      <c r="FJ5" s="80">
        <f>+'FN_priloga 1'!$K$48</f>
        <v>4136.41</v>
      </c>
      <c r="FK5" s="80">
        <f>+'FN_priloga 1'!$K$49</f>
        <v>0</v>
      </c>
      <c r="FL5" s="80">
        <f>+'FN_priloga 1'!$K$50</f>
        <v>11328.93</v>
      </c>
      <c r="FM5" s="80">
        <f>+'FN_priloga 1'!$K$51</f>
        <v>15358.080000000002</v>
      </c>
      <c r="FN5" s="80">
        <f>+'FN_priloga 1'!$K$52</f>
        <v>98656.459999999992</v>
      </c>
      <c r="FO5" s="80">
        <f>+'FN_priloga 1'!$K$53</f>
        <v>79776.399999999994</v>
      </c>
      <c r="FP5" s="80">
        <f>+'FN_priloga 1'!$K$54</f>
        <v>12844</v>
      </c>
      <c r="FQ5" s="80">
        <f>+'FN_priloga 1'!$K$55</f>
        <v>891.8</v>
      </c>
      <c r="FR5" s="80">
        <f>+'FN_priloga 1'!$K$56</f>
        <v>0</v>
      </c>
      <c r="FS5" s="80">
        <f>+'FN_priloga 1'!$K$57</f>
        <v>1773.26</v>
      </c>
      <c r="FT5" s="80">
        <f>+'FN_priloga 1'!$K$58</f>
        <v>3371</v>
      </c>
      <c r="FU5" s="80">
        <f>+'FN_priloga 1'!$K$59</f>
        <v>836.78</v>
      </c>
      <c r="FV5" s="80">
        <f>+'FN_priloga 1'!$K$60</f>
        <v>0</v>
      </c>
      <c r="FW5" s="80">
        <f>+'FN_priloga 1'!$K$61</f>
        <v>0</v>
      </c>
      <c r="FX5" s="80">
        <f>+'FN_priloga 1'!$K$62</f>
        <v>1280</v>
      </c>
      <c r="FY5" s="80">
        <f>+'FN_priloga 1'!$K$63</f>
        <v>2</v>
      </c>
      <c r="FZ5" s="80">
        <f>+'FN_priloga 1'!$K$64</f>
        <v>200</v>
      </c>
      <c r="GA5" s="80">
        <f>+'FN_priloga 1'!$K$65</f>
        <v>4006</v>
      </c>
      <c r="GB5" s="80">
        <f>+'FN_priloga 1'!$K$66</f>
        <v>-491504</v>
      </c>
      <c r="GC5" s="80" t="e">
        <f>+'FN_priloga 1'!#REF!</f>
        <v>#REF!</v>
      </c>
      <c r="GD5" s="80" t="e">
        <f>+'FN_priloga 1'!#REF!</f>
        <v>#REF!</v>
      </c>
      <c r="GE5" s="80" t="e">
        <f>+'FN_priloga 1'!#REF!</f>
        <v>#REF!</v>
      </c>
      <c r="GF5" s="80">
        <f>+'FN_priloga 1'!$K$68</f>
        <v>0</v>
      </c>
      <c r="GH5" s="80">
        <f>+'FN_priloga 1'!$L$9</f>
        <v>52000</v>
      </c>
      <c r="GI5" s="80">
        <f>+'FN_priloga 1'!$L$10</f>
        <v>52000</v>
      </c>
      <c r="GJ5" s="80">
        <f>+'FN_priloga 1'!$L$11</f>
        <v>52000</v>
      </c>
      <c r="GK5" s="80">
        <f>+'FN_priloga 1'!$L$12</f>
        <v>0</v>
      </c>
      <c r="GL5" s="80">
        <f>+'FN_priloga 1'!$L$13</f>
        <v>0</v>
      </c>
      <c r="GM5" s="80">
        <f>+'FN_priloga 1'!$L$14</f>
        <v>0</v>
      </c>
      <c r="GN5" s="80">
        <f>+'FN_priloga 1'!$L$15</f>
        <v>52000</v>
      </c>
      <c r="GO5" s="80">
        <f>+'FN_priloga 1'!$L$16</f>
        <v>0</v>
      </c>
      <c r="GP5" s="80">
        <f>+'FN_priloga 1'!$L$17</f>
        <v>0</v>
      </c>
      <c r="GQ5" s="80">
        <f>+'FN_priloga 1'!$L$18</f>
        <v>0</v>
      </c>
      <c r="GR5" s="80">
        <f>+'FN_priloga 1'!$L$19</f>
        <v>0</v>
      </c>
      <c r="GS5" s="80">
        <f>+'FN_priloga 1'!$L$21</f>
        <v>49477.350000000006</v>
      </c>
      <c r="GT5" s="80">
        <f>+'FN_priloga 1'!$L$22</f>
        <v>12547.429999999998</v>
      </c>
      <c r="GU5" s="80">
        <f>+'FN_priloga 1'!$L$23</f>
        <v>213.06</v>
      </c>
      <c r="GV5" s="80">
        <f>+'FN_priloga 1'!$L$24</f>
        <v>0</v>
      </c>
      <c r="GW5" s="80">
        <f>+'FN_priloga 1'!$L$25</f>
        <v>0</v>
      </c>
      <c r="GX5" s="80">
        <f>+'FN_priloga 1'!$L$26</f>
        <v>0</v>
      </c>
      <c r="GY5" s="80">
        <f>+'FN_priloga 1'!$L$27</f>
        <v>3097.41</v>
      </c>
      <c r="GZ5" s="80">
        <f>+'FN_priloga 1'!$L$28</f>
        <v>9236.9599999999991</v>
      </c>
      <c r="HA5" s="80">
        <f>+'FN_priloga 1'!$L$29</f>
        <v>13866.28</v>
      </c>
      <c r="HB5" s="80">
        <f>+'FN_priloga 1'!$L$30</f>
        <v>11344.44</v>
      </c>
      <c r="HC5" s="80">
        <f>+'FN_priloga 1'!$L$31</f>
        <v>187.94</v>
      </c>
      <c r="HD5" s="80">
        <f>+'FN_priloga 1'!$L$32</f>
        <v>0</v>
      </c>
      <c r="HE5" s="80">
        <f>+'FN_priloga 1'!$L$33</f>
        <v>165</v>
      </c>
      <c r="HF5" s="80">
        <f>+'FN_priloga 1'!$L$34</f>
        <v>316</v>
      </c>
      <c r="HG5" s="80">
        <f>+'FN_priloga 1'!$L$35</f>
        <v>266</v>
      </c>
      <c r="HH5" s="80">
        <f>+'FN_priloga 1'!$L$36</f>
        <v>1586.9</v>
      </c>
      <c r="HI5" s="80">
        <f>+'FN_priloga 1'!$L$37</f>
        <v>21970.420000000002</v>
      </c>
      <c r="HJ5" s="80">
        <f>+'FN_priloga 1'!$L$38</f>
        <v>0</v>
      </c>
      <c r="HK5" s="80">
        <f>+'FN_priloga 1'!$L$39</f>
        <v>0</v>
      </c>
      <c r="HL5" s="80">
        <f>+'FN_priloga 1'!$L$40</f>
        <v>0</v>
      </c>
      <c r="HM5" s="80">
        <f>+'FN_priloga 1'!$L$41</f>
        <v>0</v>
      </c>
      <c r="HN5" s="80">
        <f>+'FN_priloga 1'!$L$42</f>
        <v>0</v>
      </c>
      <c r="HO5" s="80">
        <f>+'FN_priloga 1'!$L$43</f>
        <v>0</v>
      </c>
      <c r="HP5" s="80">
        <f>+'FN_priloga 1'!$L$44</f>
        <v>0</v>
      </c>
      <c r="HQ5" s="80">
        <f>+'FN_priloga 1'!$L$45</f>
        <v>21970.420000000002</v>
      </c>
      <c r="HR5" s="80">
        <f>+'FN_priloga 1'!$L$46</f>
        <v>15152.64</v>
      </c>
      <c r="HS5" s="80">
        <f>+'FN_priloga 1'!$L$47</f>
        <v>3348.73</v>
      </c>
      <c r="HT5" s="80">
        <f>+'FN_priloga 1'!$L$48</f>
        <v>421.49</v>
      </c>
      <c r="HU5" s="80">
        <f>+'FN_priloga 1'!$L$49</f>
        <v>0</v>
      </c>
      <c r="HV5" s="80">
        <f>+'FN_priloga 1'!$L$50</f>
        <v>1063.72</v>
      </c>
      <c r="HW5" s="80">
        <f>+'FN_priloga 1'!$L$51</f>
        <v>1983.84</v>
      </c>
      <c r="HX5" s="80">
        <f>+'FN_priloga 1'!$L$52</f>
        <v>0</v>
      </c>
      <c r="HY5" s="80">
        <f>+'FN_priloga 1'!$L$53</f>
        <v>0</v>
      </c>
      <c r="HZ5" s="80">
        <f>+'FN_priloga 1'!$L$54</f>
        <v>0</v>
      </c>
      <c r="IA5" s="80">
        <f>+'FN_priloga 1'!$L$55</f>
        <v>0</v>
      </c>
      <c r="IB5" s="80">
        <f>+'FN_priloga 1'!$L$56</f>
        <v>0</v>
      </c>
      <c r="IC5" s="80">
        <f>+'FN_priloga 1'!$L$57</f>
        <v>0</v>
      </c>
      <c r="ID5" s="80">
        <f>+'FN_priloga 1'!$L$58</f>
        <v>0</v>
      </c>
      <c r="IE5" s="80">
        <f>+'FN_priloga 1'!$L$59</f>
        <v>23.22</v>
      </c>
      <c r="IF5" s="80">
        <f>+'FN_priloga 1'!$L$60</f>
        <v>0</v>
      </c>
      <c r="IG5" s="80">
        <f>+'FN_priloga 1'!$L$61</f>
        <v>1070</v>
      </c>
      <c r="IH5" s="80">
        <f>+'FN_priloga 1'!$L$62</f>
        <v>0</v>
      </c>
      <c r="II5" s="80">
        <f>+'FN_priloga 1'!$L$63</f>
        <v>0</v>
      </c>
      <c r="IJ5" s="80">
        <f>+'FN_priloga 1'!$L$64</f>
        <v>0</v>
      </c>
      <c r="IK5" s="80">
        <f>+'FN_priloga 1'!$L$65</f>
        <v>0</v>
      </c>
      <c r="IL5" s="80">
        <f>+'FN_priloga 1'!$L$66</f>
        <v>2523</v>
      </c>
      <c r="IM5" s="80" t="e">
        <f>+'FN_priloga 1'!#REF!</f>
        <v>#REF!</v>
      </c>
      <c r="IN5" s="80" t="e">
        <f>+'FN_priloga 1'!#REF!</f>
        <v>#REF!</v>
      </c>
      <c r="IO5" s="80" t="e">
        <f>+'FN_priloga 1'!#REF!</f>
        <v>#REF!</v>
      </c>
      <c r="IP5" s="80">
        <f>+'FN_priloga 1'!$L$68</f>
        <v>0</v>
      </c>
    </row>
    <row r="6" spans="1:250" x14ac:dyDescent="0.3">
      <c r="B6" s="61"/>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105"/>
      <c r="BM6" s="81"/>
    </row>
    <row r="7" spans="1:250" x14ac:dyDescent="0.3">
      <c r="B7" s="61"/>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105"/>
      <c r="BM7" s="81"/>
    </row>
    <row r="8" spans="1:250" x14ac:dyDescent="0.3">
      <c r="B8" s="61"/>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105"/>
      <c r="BM8" s="81"/>
    </row>
    <row r="9" spans="1:250" x14ac:dyDescent="0.3">
      <c r="B9" s="6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105"/>
      <c r="BM9" s="81"/>
    </row>
    <row r="10" spans="1:250" x14ac:dyDescent="0.3">
      <c r="B10" s="6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105"/>
      <c r="BM10" s="81"/>
    </row>
    <row r="11" spans="1:250" x14ac:dyDescent="0.3">
      <c r="B11" s="61"/>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105"/>
      <c r="BM11" s="81"/>
    </row>
    <row r="12" spans="1:250" x14ac:dyDescent="0.3">
      <c r="B12" s="61"/>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105"/>
      <c r="BM12" s="81"/>
    </row>
    <row r="13" spans="1:250" x14ac:dyDescent="0.3">
      <c r="B13" s="61"/>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105"/>
      <c r="BM13" s="81"/>
    </row>
    <row r="14" spans="1:250" x14ac:dyDescent="0.3">
      <c r="B14" s="61"/>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105"/>
      <c r="BM14" s="81"/>
    </row>
    <row r="15" spans="1:250" x14ac:dyDescent="0.3">
      <c r="B15" s="61"/>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105"/>
      <c r="BM15" s="81"/>
    </row>
    <row r="16" spans="1:250" x14ac:dyDescent="0.3">
      <c r="B16" s="61"/>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105"/>
      <c r="BM16" s="81"/>
    </row>
    <row r="17" spans="2:65" x14ac:dyDescent="0.3">
      <c r="B17" s="6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105"/>
      <c r="BM17" s="81"/>
    </row>
    <row r="18" spans="2:65" x14ac:dyDescent="0.3">
      <c r="B18" s="61"/>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105"/>
      <c r="BM18" s="81"/>
    </row>
    <row r="19" spans="2:65" x14ac:dyDescent="0.3">
      <c r="B19" s="61"/>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105"/>
      <c r="BM19" s="81"/>
    </row>
    <row r="20" spans="2:65" x14ac:dyDescent="0.3">
      <c r="B20" s="61"/>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105"/>
      <c r="BM20" s="81"/>
    </row>
    <row r="21" spans="2:65" x14ac:dyDescent="0.3">
      <c r="B21" s="61"/>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105"/>
      <c r="BM21" s="81"/>
    </row>
    <row r="22" spans="2:65" x14ac:dyDescent="0.3">
      <c r="B22" s="61"/>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105"/>
      <c r="BM22" s="81"/>
    </row>
    <row r="23" spans="2:65" x14ac:dyDescent="0.3">
      <c r="B23" s="61"/>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105"/>
      <c r="BM23" s="81"/>
    </row>
    <row r="24" spans="2:65" x14ac:dyDescent="0.3">
      <c r="B24" s="61"/>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105"/>
      <c r="BM24" s="81"/>
    </row>
    <row r="25" spans="2:65" x14ac:dyDescent="0.3">
      <c r="B25" s="61"/>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105"/>
      <c r="BM25" s="81"/>
    </row>
    <row r="26" spans="2:65" x14ac:dyDescent="0.3">
      <c r="B26" s="61"/>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105"/>
      <c r="BM26" s="81"/>
    </row>
    <row r="27" spans="2:65" x14ac:dyDescent="0.3">
      <c r="B27" s="61"/>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105"/>
      <c r="BM27" s="81"/>
    </row>
    <row r="28" spans="2:65" x14ac:dyDescent="0.3">
      <c r="B28" s="61"/>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105"/>
      <c r="BM28" s="81"/>
    </row>
    <row r="29" spans="2:65" x14ac:dyDescent="0.3">
      <c r="B29" s="61"/>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105"/>
      <c r="BM29" s="81"/>
    </row>
    <row r="30" spans="2:65" x14ac:dyDescent="0.3">
      <c r="B30" s="6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105"/>
      <c r="BM30" s="81"/>
    </row>
    <row r="31" spans="2:65" x14ac:dyDescent="0.3">
      <c r="B31" s="6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105"/>
      <c r="BM31" s="81"/>
    </row>
    <row r="32" spans="2:65" x14ac:dyDescent="0.3">
      <c r="B32" s="7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106"/>
      <c r="BM32" s="81"/>
    </row>
  </sheetData>
  <autoFilter ref="B2:IP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T12"/>
  <sheetViews>
    <sheetView workbookViewId="0">
      <pane xSplit="3" ySplit="4" topLeftCell="D5" activePane="bottomRight" state="frozen"/>
      <selection activeCell="A5" sqref="A5"/>
      <selection pane="topRight" activeCell="A5" sqref="A5"/>
      <selection pane="bottomLeft" activeCell="A5" sqref="A5"/>
      <selection pane="bottomRight" activeCell="D3" sqref="D3:M3"/>
    </sheetView>
  </sheetViews>
  <sheetFormatPr defaultRowHeight="16.5" x14ac:dyDescent="0.3"/>
  <cols>
    <col min="1" max="1" width="9.140625" style="68"/>
    <col min="2" max="2" width="9.28515625" style="68" bestFit="1" customWidth="1"/>
    <col min="3" max="3" width="31" style="68" customWidth="1"/>
    <col min="4" max="4" width="11.28515625" style="68" customWidth="1"/>
    <col min="5" max="5" width="11.42578125" style="68" customWidth="1"/>
    <col min="6" max="6" width="10.42578125" style="68" customWidth="1"/>
    <col min="7" max="7" width="9.7109375" style="68" customWidth="1"/>
    <col min="8" max="10" width="8.85546875" style="68" customWidth="1"/>
    <col min="11" max="11" width="11.7109375" style="68" customWidth="1"/>
    <col min="12" max="12" width="8.85546875" style="68" customWidth="1"/>
    <col min="13" max="13" width="13.140625" style="68" customWidth="1"/>
    <col min="14" max="14" width="10.5703125" style="68" customWidth="1"/>
    <col min="15" max="34" width="9.28515625" style="68" bestFit="1" customWidth="1"/>
    <col min="35" max="41" width="11.28515625" style="68" customWidth="1"/>
    <col min="42" max="48" width="13.85546875" style="68" customWidth="1"/>
    <col min="49" max="55" width="12.5703125" style="68" customWidth="1"/>
    <col min="56" max="56" width="10.140625" style="68" customWidth="1"/>
    <col min="57" max="85" width="9.28515625" style="68" bestFit="1" customWidth="1"/>
    <col min="86" max="87" width="10.28515625" style="68" customWidth="1"/>
    <col min="88" max="92" width="9.28515625" style="68" bestFit="1" customWidth="1"/>
    <col min="93" max="93" width="10.42578125" style="68" customWidth="1"/>
    <col min="94" max="145" width="9.28515625" style="68" bestFit="1" customWidth="1"/>
    <col min="146" max="148" width="9.85546875" style="68" bestFit="1" customWidth="1"/>
    <col min="149" max="156" width="9.28515625" style="68" bestFit="1" customWidth="1"/>
    <col min="157" max="157" width="9.85546875" style="68" bestFit="1" customWidth="1"/>
    <col min="158" max="202" width="9.28515625" style="68" bestFit="1" customWidth="1"/>
    <col min="203" max="16384" width="9.140625" style="68"/>
  </cols>
  <sheetData>
    <row r="2" spans="1:202" s="73" customFormat="1" ht="12.75" x14ac:dyDescent="0.25">
      <c r="D2" s="82" t="s">
        <v>89</v>
      </c>
      <c r="E2" s="82" t="s">
        <v>89</v>
      </c>
      <c r="F2" s="82" t="s">
        <v>89</v>
      </c>
      <c r="G2" s="82" t="s">
        <v>89</v>
      </c>
      <c r="H2" s="82" t="s">
        <v>89</v>
      </c>
      <c r="I2" s="82" t="s">
        <v>89</v>
      </c>
      <c r="J2" s="82" t="s">
        <v>89</v>
      </c>
      <c r="K2" s="82" t="s">
        <v>89</v>
      </c>
      <c r="L2" s="82" t="s">
        <v>89</v>
      </c>
      <c r="M2" s="82" t="s">
        <v>89</v>
      </c>
      <c r="N2" s="74" t="s">
        <v>81</v>
      </c>
      <c r="O2" s="74" t="s">
        <v>81</v>
      </c>
      <c r="P2" s="74" t="s">
        <v>81</v>
      </c>
      <c r="Q2" s="74" t="s">
        <v>81</v>
      </c>
      <c r="R2" s="74" t="s">
        <v>81</v>
      </c>
      <c r="S2" s="74" t="s">
        <v>81</v>
      </c>
      <c r="T2" s="74" t="s">
        <v>81</v>
      </c>
      <c r="U2" s="74" t="s">
        <v>81</v>
      </c>
      <c r="V2" s="74" t="s">
        <v>81</v>
      </c>
      <c r="W2" s="74" t="s">
        <v>81</v>
      </c>
      <c r="X2" s="74" t="s">
        <v>81</v>
      </c>
      <c r="Y2" s="74" t="s">
        <v>81</v>
      </c>
      <c r="Z2" s="74" t="s">
        <v>81</v>
      </c>
      <c r="AA2" s="74" t="s">
        <v>81</v>
      </c>
      <c r="AB2" s="74" t="s">
        <v>81</v>
      </c>
      <c r="AC2" s="74" t="s">
        <v>81</v>
      </c>
      <c r="AD2" s="74" t="s">
        <v>81</v>
      </c>
      <c r="AE2" s="74" t="s">
        <v>81</v>
      </c>
      <c r="AF2" s="74" t="s">
        <v>81</v>
      </c>
      <c r="AG2" s="74" t="s">
        <v>81</v>
      </c>
      <c r="AH2" s="74" t="s">
        <v>81</v>
      </c>
      <c r="AI2" s="74" t="s">
        <v>81</v>
      </c>
      <c r="AJ2" s="74" t="s">
        <v>81</v>
      </c>
      <c r="AK2" s="74" t="s">
        <v>81</v>
      </c>
      <c r="AL2" s="74" t="s">
        <v>81</v>
      </c>
      <c r="AM2" s="74" t="s">
        <v>81</v>
      </c>
      <c r="AN2" s="74" t="s">
        <v>81</v>
      </c>
      <c r="AO2" s="74" t="s">
        <v>81</v>
      </c>
      <c r="AP2" s="74" t="s">
        <v>81</v>
      </c>
      <c r="AQ2" s="74" t="s">
        <v>81</v>
      </c>
      <c r="AR2" s="74" t="s">
        <v>81</v>
      </c>
      <c r="AS2" s="74" t="s">
        <v>81</v>
      </c>
      <c r="AT2" s="74" t="s">
        <v>81</v>
      </c>
      <c r="AU2" s="74" t="s">
        <v>81</v>
      </c>
      <c r="AV2" s="74" t="s">
        <v>81</v>
      </c>
      <c r="AW2" s="74" t="s">
        <v>81</v>
      </c>
      <c r="AX2" s="74" t="s">
        <v>81</v>
      </c>
      <c r="AY2" s="74" t="s">
        <v>81</v>
      </c>
      <c r="AZ2" s="74" t="s">
        <v>81</v>
      </c>
      <c r="BA2" s="74" t="s">
        <v>81</v>
      </c>
      <c r="BB2" s="74" t="s">
        <v>81</v>
      </c>
      <c r="BC2" s="74" t="s">
        <v>81</v>
      </c>
      <c r="BD2" s="74" t="s">
        <v>81</v>
      </c>
      <c r="BE2" s="74" t="s">
        <v>81</v>
      </c>
      <c r="BF2" s="74" t="s">
        <v>81</v>
      </c>
      <c r="BG2" s="75" t="s">
        <v>83</v>
      </c>
      <c r="BH2" s="75" t="s">
        <v>83</v>
      </c>
      <c r="BI2" s="75" t="s">
        <v>83</v>
      </c>
      <c r="BJ2" s="75" t="s">
        <v>83</v>
      </c>
      <c r="BK2" s="75" t="s">
        <v>83</v>
      </c>
      <c r="BL2" s="75" t="s">
        <v>83</v>
      </c>
      <c r="BM2" s="75" t="s">
        <v>83</v>
      </c>
      <c r="BN2" s="75" t="s">
        <v>83</v>
      </c>
      <c r="BO2" s="75" t="s">
        <v>83</v>
      </c>
      <c r="BP2" s="75" t="s">
        <v>83</v>
      </c>
      <c r="BQ2" s="75" t="s">
        <v>83</v>
      </c>
      <c r="BR2" s="75" t="s">
        <v>83</v>
      </c>
      <c r="BS2" s="75" t="s">
        <v>83</v>
      </c>
      <c r="BT2" s="75" t="s">
        <v>83</v>
      </c>
      <c r="BU2" s="75" t="s">
        <v>83</v>
      </c>
      <c r="BV2" s="75" t="s">
        <v>83</v>
      </c>
      <c r="BW2" s="75" t="s">
        <v>83</v>
      </c>
      <c r="BX2" s="75" t="s">
        <v>83</v>
      </c>
      <c r="BY2" s="75" t="s">
        <v>83</v>
      </c>
      <c r="BZ2" s="75" t="s">
        <v>83</v>
      </c>
      <c r="CA2" s="75" t="s">
        <v>83</v>
      </c>
      <c r="CB2" s="75" t="s">
        <v>83</v>
      </c>
      <c r="CC2" s="75" t="s">
        <v>83</v>
      </c>
      <c r="CD2" s="75" t="s">
        <v>83</v>
      </c>
      <c r="CE2" s="75" t="s">
        <v>83</v>
      </c>
      <c r="CF2" s="75" t="s">
        <v>83</v>
      </c>
      <c r="CG2" s="75" t="s">
        <v>83</v>
      </c>
      <c r="CH2" s="75" t="s">
        <v>83</v>
      </c>
      <c r="CI2" s="75" t="s">
        <v>83</v>
      </c>
      <c r="CJ2" s="75" t="s">
        <v>83</v>
      </c>
      <c r="CK2" s="75" t="s">
        <v>83</v>
      </c>
      <c r="CL2" s="75" t="s">
        <v>83</v>
      </c>
      <c r="CM2" s="75" t="s">
        <v>83</v>
      </c>
      <c r="CN2" s="75" t="s">
        <v>83</v>
      </c>
      <c r="CO2" s="75" t="s">
        <v>83</v>
      </c>
      <c r="CP2" s="75" t="s">
        <v>83</v>
      </c>
      <c r="CQ2" s="75" t="s">
        <v>83</v>
      </c>
      <c r="CR2" s="75" t="s">
        <v>83</v>
      </c>
      <c r="CS2" s="75" t="s">
        <v>83</v>
      </c>
      <c r="CT2" s="75" t="s">
        <v>83</v>
      </c>
      <c r="CU2" s="75" t="s">
        <v>83</v>
      </c>
      <c r="CV2" s="75" t="s">
        <v>83</v>
      </c>
      <c r="CW2" s="75" t="s">
        <v>83</v>
      </c>
      <c r="CX2" s="75" t="s">
        <v>83</v>
      </c>
      <c r="CY2" s="75" t="s">
        <v>83</v>
      </c>
      <c r="CZ2" s="76" t="s">
        <v>85</v>
      </c>
      <c r="DA2" s="76" t="s">
        <v>85</v>
      </c>
      <c r="DB2" s="76" t="s">
        <v>85</v>
      </c>
      <c r="DC2" s="76" t="s">
        <v>85</v>
      </c>
      <c r="DD2" s="76" t="s">
        <v>85</v>
      </c>
      <c r="DE2" s="76" t="s">
        <v>85</v>
      </c>
      <c r="DF2" s="76" t="s">
        <v>85</v>
      </c>
      <c r="DG2" s="76" t="s">
        <v>85</v>
      </c>
      <c r="DH2" s="76" t="s">
        <v>85</v>
      </c>
      <c r="DI2" s="76" t="s">
        <v>85</v>
      </c>
      <c r="DJ2" s="76" t="s">
        <v>85</v>
      </c>
      <c r="DK2" s="76" t="s">
        <v>85</v>
      </c>
      <c r="DL2" s="76" t="s">
        <v>85</v>
      </c>
      <c r="DM2" s="76" t="s">
        <v>85</v>
      </c>
      <c r="DN2" s="76" t="s">
        <v>85</v>
      </c>
      <c r="DO2" s="76" t="s">
        <v>85</v>
      </c>
      <c r="DP2" s="76" t="s">
        <v>85</v>
      </c>
      <c r="DQ2" s="76" t="s">
        <v>85</v>
      </c>
      <c r="DR2" s="76" t="s">
        <v>85</v>
      </c>
      <c r="DS2" s="76" t="s">
        <v>85</v>
      </c>
      <c r="DT2" s="76" t="s">
        <v>85</v>
      </c>
      <c r="DU2" s="76" t="s">
        <v>85</v>
      </c>
      <c r="DV2" s="76" t="s">
        <v>85</v>
      </c>
      <c r="DW2" s="76" t="s">
        <v>85</v>
      </c>
      <c r="DX2" s="76" t="s">
        <v>85</v>
      </c>
      <c r="DY2" s="76" t="s">
        <v>85</v>
      </c>
      <c r="DZ2" s="76" t="s">
        <v>85</v>
      </c>
      <c r="EA2" s="76" t="s">
        <v>85</v>
      </c>
      <c r="EB2" s="76" t="s">
        <v>85</v>
      </c>
      <c r="EC2" s="76" t="s">
        <v>85</v>
      </c>
      <c r="ED2" s="76" t="s">
        <v>85</v>
      </c>
      <c r="EE2" s="76" t="s">
        <v>85</v>
      </c>
      <c r="EF2" s="76" t="s">
        <v>85</v>
      </c>
      <c r="EG2" s="76" t="s">
        <v>85</v>
      </c>
      <c r="EH2" s="76" t="s">
        <v>85</v>
      </c>
      <c r="EI2" s="76" t="s">
        <v>85</v>
      </c>
      <c r="EJ2" s="76" t="s">
        <v>85</v>
      </c>
      <c r="EK2" s="76" t="s">
        <v>85</v>
      </c>
      <c r="EL2" s="76" t="s">
        <v>85</v>
      </c>
      <c r="EM2" s="76" t="s">
        <v>85</v>
      </c>
      <c r="EN2" s="76" t="s">
        <v>85</v>
      </c>
      <c r="EO2" s="76" t="s">
        <v>85</v>
      </c>
      <c r="EP2" s="93" t="s">
        <v>134</v>
      </c>
      <c r="EQ2" s="93" t="s">
        <v>134</v>
      </c>
      <c r="ER2" s="93" t="s">
        <v>134</v>
      </c>
      <c r="ES2" s="93" t="s">
        <v>134</v>
      </c>
      <c r="ET2" s="93" t="s">
        <v>134</v>
      </c>
      <c r="EU2" s="93" t="s">
        <v>134</v>
      </c>
      <c r="EV2" s="93" t="s">
        <v>134</v>
      </c>
      <c r="EW2" s="93" t="s">
        <v>134</v>
      </c>
      <c r="EX2" s="93" t="s">
        <v>134</v>
      </c>
      <c r="EY2" s="93" t="s">
        <v>134</v>
      </c>
      <c r="EZ2" s="93" t="s">
        <v>134</v>
      </c>
      <c r="FA2" s="93" t="s">
        <v>134</v>
      </c>
      <c r="FB2" s="93" t="s">
        <v>134</v>
      </c>
      <c r="FC2" s="93" t="s">
        <v>134</v>
      </c>
      <c r="FD2" s="93" t="s">
        <v>134</v>
      </c>
      <c r="FE2" s="93" t="s">
        <v>134</v>
      </c>
      <c r="FF2" s="93" t="s">
        <v>134</v>
      </c>
      <c r="FG2" s="93" t="s">
        <v>134</v>
      </c>
      <c r="FH2" s="93" t="s">
        <v>134</v>
      </c>
      <c r="FI2" s="93" t="s">
        <v>134</v>
      </c>
      <c r="FJ2" s="93" t="s">
        <v>134</v>
      </c>
      <c r="FK2" s="93" t="s">
        <v>134</v>
      </c>
      <c r="FL2" s="93" t="s">
        <v>134</v>
      </c>
      <c r="FM2" s="93" t="s">
        <v>134</v>
      </c>
      <c r="FN2" s="93" t="s">
        <v>134</v>
      </c>
      <c r="FO2" s="93" t="s">
        <v>134</v>
      </c>
      <c r="FP2" s="93" t="s">
        <v>134</v>
      </c>
      <c r="FQ2" s="93" t="s">
        <v>134</v>
      </c>
      <c r="FR2" s="93" t="s">
        <v>134</v>
      </c>
      <c r="FS2" s="93" t="s">
        <v>134</v>
      </c>
      <c r="FT2" s="93" t="s">
        <v>134</v>
      </c>
      <c r="FU2" s="93" t="s">
        <v>134</v>
      </c>
      <c r="FV2" s="93" t="s">
        <v>134</v>
      </c>
      <c r="FW2" s="93" t="s">
        <v>134</v>
      </c>
      <c r="FX2" s="93" t="s">
        <v>134</v>
      </c>
      <c r="FY2" s="93" t="s">
        <v>134</v>
      </c>
      <c r="FZ2" s="93" t="s">
        <v>134</v>
      </c>
      <c r="GA2" s="93" t="s">
        <v>134</v>
      </c>
      <c r="GB2" s="93" t="s">
        <v>134</v>
      </c>
      <c r="GC2" s="93" t="s">
        <v>134</v>
      </c>
      <c r="GD2" s="93" t="s">
        <v>134</v>
      </c>
      <c r="GE2" s="93" t="s">
        <v>134</v>
      </c>
      <c r="GF2" s="93" t="s">
        <v>134</v>
      </c>
      <c r="GG2" s="93" t="s">
        <v>134</v>
      </c>
      <c r="GH2" s="93" t="s">
        <v>134</v>
      </c>
      <c r="GI2" s="93" t="s">
        <v>134</v>
      </c>
      <c r="GJ2" s="93" t="s">
        <v>134</v>
      </c>
      <c r="GK2" s="93" t="s">
        <v>134</v>
      </c>
      <c r="GL2" s="93" t="s">
        <v>134</v>
      </c>
      <c r="GM2" s="93" t="s">
        <v>134</v>
      </c>
      <c r="GN2" s="93" t="s">
        <v>134</v>
      </c>
      <c r="GO2" s="93" t="s">
        <v>134</v>
      </c>
      <c r="GP2" s="93" t="s">
        <v>134</v>
      </c>
      <c r="GQ2" s="93" t="s">
        <v>134</v>
      </c>
      <c r="GR2" s="93" t="s">
        <v>134</v>
      </c>
      <c r="GS2" s="93" t="s">
        <v>134</v>
      </c>
      <c r="GT2" s="93" t="s">
        <v>134</v>
      </c>
    </row>
    <row r="3" spans="1:202" s="78" customFormat="1" ht="127.5" x14ac:dyDescent="0.2">
      <c r="A3" s="66" t="s">
        <v>449</v>
      </c>
      <c r="B3" s="66" t="s">
        <v>296</v>
      </c>
      <c r="C3" s="67"/>
      <c r="D3" s="63" t="s">
        <v>8</v>
      </c>
      <c r="E3" s="63" t="s">
        <v>9</v>
      </c>
      <c r="F3" s="63" t="s">
        <v>10</v>
      </c>
      <c r="G3" s="63" t="s">
        <v>90</v>
      </c>
      <c r="H3" s="63" t="s">
        <v>12</v>
      </c>
      <c r="I3" s="63" t="s">
        <v>13</v>
      </c>
      <c r="J3" s="63" t="s">
        <v>91</v>
      </c>
      <c r="K3" s="63" t="s">
        <v>5</v>
      </c>
      <c r="L3" s="63" t="s">
        <v>6</v>
      </c>
      <c r="M3" s="63" t="s">
        <v>7</v>
      </c>
      <c r="N3" s="67" t="s">
        <v>82</v>
      </c>
      <c r="O3" s="62" t="s">
        <v>29</v>
      </c>
      <c r="P3" s="63" t="s">
        <v>30</v>
      </c>
      <c r="Q3" s="64" t="s">
        <v>31</v>
      </c>
      <c r="R3" s="67" t="s">
        <v>39</v>
      </c>
      <c r="S3" s="62" t="s">
        <v>40</v>
      </c>
      <c r="T3" s="64" t="s">
        <v>41</v>
      </c>
      <c r="U3" s="64" t="s">
        <v>42</v>
      </c>
      <c r="V3" s="64" t="s">
        <v>43</v>
      </c>
      <c r="W3" s="64" t="s">
        <v>44</v>
      </c>
      <c r="X3" s="64" t="s">
        <v>45</v>
      </c>
      <c r="Y3" s="64" t="s">
        <v>46</v>
      </c>
      <c r="Z3" s="62" t="s">
        <v>47</v>
      </c>
      <c r="AA3" s="64" t="s">
        <v>48</v>
      </c>
      <c r="AB3" s="64" t="s">
        <v>49</v>
      </c>
      <c r="AC3" s="64" t="s">
        <v>50</v>
      </c>
      <c r="AD3" s="64" t="s">
        <v>51</v>
      </c>
      <c r="AE3" s="64" t="s">
        <v>52</v>
      </c>
      <c r="AF3" s="64" t="s">
        <v>53</v>
      </c>
      <c r="AG3" s="64" t="s">
        <v>54</v>
      </c>
      <c r="AH3" s="62" t="s">
        <v>55</v>
      </c>
      <c r="AI3" s="62" t="s">
        <v>56</v>
      </c>
      <c r="AJ3" s="64" t="s">
        <v>57</v>
      </c>
      <c r="AK3" s="64" t="s">
        <v>58</v>
      </c>
      <c r="AL3" s="64" t="s">
        <v>59</v>
      </c>
      <c r="AM3" s="64" t="s">
        <v>60</v>
      </c>
      <c r="AN3" s="64" t="s">
        <v>61</v>
      </c>
      <c r="AO3" s="64" t="s">
        <v>62</v>
      </c>
      <c r="AP3" s="62" t="s">
        <v>63</v>
      </c>
      <c r="AQ3" s="64" t="s">
        <v>57</v>
      </c>
      <c r="AR3" s="64" t="s">
        <v>58</v>
      </c>
      <c r="AS3" s="64" t="s">
        <v>59</v>
      </c>
      <c r="AT3" s="64" t="s">
        <v>60</v>
      </c>
      <c r="AU3" s="64" t="s">
        <v>61</v>
      </c>
      <c r="AV3" s="64" t="s">
        <v>62</v>
      </c>
      <c r="AW3" s="62" t="s">
        <v>65</v>
      </c>
      <c r="AX3" s="64" t="s">
        <v>57</v>
      </c>
      <c r="AY3" s="64" t="s">
        <v>58</v>
      </c>
      <c r="AZ3" s="64" t="s">
        <v>59</v>
      </c>
      <c r="BA3" s="64" t="s">
        <v>60</v>
      </c>
      <c r="BB3" s="64" t="s">
        <v>61</v>
      </c>
      <c r="BC3" s="64" t="s">
        <v>62</v>
      </c>
      <c r="BD3" s="65" t="s">
        <v>66</v>
      </c>
      <c r="BE3" s="65" t="s">
        <v>67</v>
      </c>
      <c r="BF3" s="62" t="s">
        <v>73</v>
      </c>
      <c r="BG3" s="67" t="s">
        <v>84</v>
      </c>
      <c r="BH3" s="62" t="s">
        <v>29</v>
      </c>
      <c r="BI3" s="63" t="s">
        <v>30</v>
      </c>
      <c r="BJ3" s="64" t="s">
        <v>31</v>
      </c>
      <c r="BK3" s="67" t="s">
        <v>39</v>
      </c>
      <c r="BL3" s="62" t="s">
        <v>40</v>
      </c>
      <c r="BM3" s="64" t="s">
        <v>41</v>
      </c>
      <c r="BN3" s="64" t="s">
        <v>42</v>
      </c>
      <c r="BO3" s="64" t="s">
        <v>43</v>
      </c>
      <c r="BP3" s="64" t="s">
        <v>44</v>
      </c>
      <c r="BQ3" s="64" t="s">
        <v>45</v>
      </c>
      <c r="BR3" s="64" t="s">
        <v>46</v>
      </c>
      <c r="BS3" s="62" t="s">
        <v>47</v>
      </c>
      <c r="BT3" s="64" t="s">
        <v>48</v>
      </c>
      <c r="BU3" s="64" t="s">
        <v>49</v>
      </c>
      <c r="BV3" s="64" t="s">
        <v>50</v>
      </c>
      <c r="BW3" s="64" t="s">
        <v>51</v>
      </c>
      <c r="BX3" s="64" t="s">
        <v>52</v>
      </c>
      <c r="BY3" s="64" t="s">
        <v>53</v>
      </c>
      <c r="BZ3" s="64" t="s">
        <v>54</v>
      </c>
      <c r="CA3" s="62" t="s">
        <v>55</v>
      </c>
      <c r="CB3" s="62" t="s">
        <v>56</v>
      </c>
      <c r="CC3" s="64" t="s">
        <v>57</v>
      </c>
      <c r="CD3" s="64" t="s">
        <v>58</v>
      </c>
      <c r="CE3" s="64" t="s">
        <v>59</v>
      </c>
      <c r="CF3" s="64" t="s">
        <v>60</v>
      </c>
      <c r="CG3" s="64" t="s">
        <v>61</v>
      </c>
      <c r="CH3" s="64" t="s">
        <v>62</v>
      </c>
      <c r="CI3" s="62" t="s">
        <v>63</v>
      </c>
      <c r="CJ3" s="64" t="s">
        <v>57</v>
      </c>
      <c r="CK3" s="64" t="s">
        <v>58</v>
      </c>
      <c r="CL3" s="64" t="s">
        <v>59</v>
      </c>
      <c r="CM3" s="64" t="s">
        <v>60</v>
      </c>
      <c r="CN3" s="64" t="s">
        <v>61</v>
      </c>
      <c r="CO3" s="64" t="s">
        <v>62</v>
      </c>
      <c r="CP3" s="62" t="s">
        <v>65</v>
      </c>
      <c r="CQ3" s="64" t="s">
        <v>57</v>
      </c>
      <c r="CR3" s="64" t="s">
        <v>58</v>
      </c>
      <c r="CS3" s="64" t="s">
        <v>59</v>
      </c>
      <c r="CT3" s="64" t="s">
        <v>60</v>
      </c>
      <c r="CU3" s="64" t="s">
        <v>61</v>
      </c>
      <c r="CV3" s="64" t="s">
        <v>62</v>
      </c>
      <c r="CW3" s="65" t="s">
        <v>66</v>
      </c>
      <c r="CX3" s="65" t="s">
        <v>67</v>
      </c>
      <c r="CY3" s="62" t="s">
        <v>73</v>
      </c>
      <c r="CZ3" s="67" t="s">
        <v>86</v>
      </c>
      <c r="DA3" s="62" t="s">
        <v>29</v>
      </c>
      <c r="DB3" s="63" t="s">
        <v>30</v>
      </c>
      <c r="DC3" s="27" t="s">
        <v>32</v>
      </c>
      <c r="DD3" s="27" t="s">
        <v>33</v>
      </c>
      <c r="DE3" s="27" t="s">
        <v>34</v>
      </c>
      <c r="DF3" s="28" t="s">
        <v>35</v>
      </c>
      <c r="DG3" s="67" t="s">
        <v>39</v>
      </c>
      <c r="DH3" s="62" t="s">
        <v>40</v>
      </c>
      <c r="DI3" s="62" t="s">
        <v>47</v>
      </c>
      <c r="DJ3" s="64" t="s">
        <v>48</v>
      </c>
      <c r="DK3" s="64" t="s">
        <v>49</v>
      </c>
      <c r="DL3" s="64" t="s">
        <v>50</v>
      </c>
      <c r="DM3" s="64" t="s">
        <v>51</v>
      </c>
      <c r="DN3" s="64" t="s">
        <v>52</v>
      </c>
      <c r="DO3" s="64" t="s">
        <v>53</v>
      </c>
      <c r="DP3" s="64" t="s">
        <v>54</v>
      </c>
      <c r="DQ3" s="62" t="s">
        <v>55</v>
      </c>
      <c r="DR3" s="62" t="s">
        <v>56</v>
      </c>
      <c r="DS3" s="64" t="s">
        <v>57</v>
      </c>
      <c r="DT3" s="64" t="s">
        <v>58</v>
      </c>
      <c r="DU3" s="64" t="s">
        <v>59</v>
      </c>
      <c r="DV3" s="64" t="s">
        <v>60</v>
      </c>
      <c r="DW3" s="64" t="s">
        <v>61</v>
      </c>
      <c r="DX3" s="64" t="s">
        <v>62</v>
      </c>
      <c r="DY3" s="62" t="s">
        <v>63</v>
      </c>
      <c r="DZ3" s="64" t="s">
        <v>57</v>
      </c>
      <c r="EA3" s="64" t="s">
        <v>58</v>
      </c>
      <c r="EB3" s="64" t="s">
        <v>59</v>
      </c>
      <c r="EC3" s="64" t="s">
        <v>60</v>
      </c>
      <c r="ED3" s="64" t="s">
        <v>61</v>
      </c>
      <c r="EE3" s="64" t="s">
        <v>62</v>
      </c>
      <c r="EF3" s="62" t="s">
        <v>65</v>
      </c>
      <c r="EG3" s="64" t="s">
        <v>57</v>
      </c>
      <c r="EH3" s="64" t="s">
        <v>58</v>
      </c>
      <c r="EI3" s="64" t="s">
        <v>59</v>
      </c>
      <c r="EJ3" s="64" t="s">
        <v>60</v>
      </c>
      <c r="EK3" s="64" t="s">
        <v>61</v>
      </c>
      <c r="EL3" s="64" t="s">
        <v>62</v>
      </c>
      <c r="EM3" s="65" t="s">
        <v>66</v>
      </c>
      <c r="EN3" s="65" t="s">
        <v>67</v>
      </c>
      <c r="EO3" s="62" t="s">
        <v>73</v>
      </c>
      <c r="EP3" s="94" t="s">
        <v>135</v>
      </c>
      <c r="EQ3" s="86" t="s">
        <v>29</v>
      </c>
      <c r="ER3" s="87" t="s">
        <v>30</v>
      </c>
      <c r="ES3" s="88" t="s">
        <v>31</v>
      </c>
      <c r="ET3" s="88" t="s">
        <v>32</v>
      </c>
      <c r="EU3" s="88" t="s">
        <v>33</v>
      </c>
      <c r="EV3" s="88" t="s">
        <v>34</v>
      </c>
      <c r="EW3" s="89" t="s">
        <v>35</v>
      </c>
      <c r="EX3" s="89" t="s">
        <v>36</v>
      </c>
      <c r="EY3" s="89" t="s">
        <v>37</v>
      </c>
      <c r="EZ3" s="89" t="s">
        <v>38</v>
      </c>
      <c r="FA3" s="85" t="s">
        <v>39</v>
      </c>
      <c r="FB3" s="86" t="s">
        <v>40</v>
      </c>
      <c r="FC3" s="88" t="s">
        <v>41</v>
      </c>
      <c r="FD3" s="88" t="s">
        <v>42</v>
      </c>
      <c r="FE3" s="88" t="s">
        <v>43</v>
      </c>
      <c r="FF3" s="88" t="s">
        <v>44</v>
      </c>
      <c r="FG3" s="88" t="s">
        <v>45</v>
      </c>
      <c r="FH3" s="88" t="s">
        <v>46</v>
      </c>
      <c r="FI3" s="86" t="s">
        <v>47</v>
      </c>
      <c r="FJ3" s="88" t="s">
        <v>48</v>
      </c>
      <c r="FK3" s="88" t="s">
        <v>49</v>
      </c>
      <c r="FL3" s="88" t="s">
        <v>50</v>
      </c>
      <c r="FM3" s="88" t="s">
        <v>51</v>
      </c>
      <c r="FN3" s="88" t="s">
        <v>52</v>
      </c>
      <c r="FO3" s="88" t="s">
        <v>53</v>
      </c>
      <c r="FP3" s="88" t="s">
        <v>54</v>
      </c>
      <c r="FQ3" s="86" t="s">
        <v>55</v>
      </c>
      <c r="FR3" s="86" t="s">
        <v>56</v>
      </c>
      <c r="FS3" s="88" t="s">
        <v>57</v>
      </c>
      <c r="FT3" s="88" t="s">
        <v>58</v>
      </c>
      <c r="FU3" s="88" t="s">
        <v>59</v>
      </c>
      <c r="FV3" s="88" t="s">
        <v>60</v>
      </c>
      <c r="FW3" s="88" t="s">
        <v>61</v>
      </c>
      <c r="FX3" s="88" t="s">
        <v>62</v>
      </c>
      <c r="FY3" s="86" t="s">
        <v>63</v>
      </c>
      <c r="FZ3" s="88" t="s">
        <v>57</v>
      </c>
      <c r="GA3" s="88" t="s">
        <v>58</v>
      </c>
      <c r="GB3" s="88" t="s">
        <v>59</v>
      </c>
      <c r="GC3" s="88" t="s">
        <v>64</v>
      </c>
      <c r="GD3" s="88" t="s">
        <v>61</v>
      </c>
      <c r="GE3" s="88" t="s">
        <v>62</v>
      </c>
      <c r="GF3" s="86" t="s">
        <v>65</v>
      </c>
      <c r="GG3" s="88" t="s">
        <v>57</v>
      </c>
      <c r="GH3" s="88" t="s">
        <v>58</v>
      </c>
      <c r="GI3" s="88" t="s">
        <v>59</v>
      </c>
      <c r="GJ3" s="88" t="s">
        <v>60</v>
      </c>
      <c r="GK3" s="88" t="s">
        <v>61</v>
      </c>
      <c r="GL3" s="88" t="s">
        <v>62</v>
      </c>
      <c r="GM3" s="89" t="s">
        <v>66</v>
      </c>
      <c r="GN3" s="89" t="s">
        <v>67</v>
      </c>
      <c r="GO3" s="89" t="s">
        <v>68</v>
      </c>
      <c r="GP3" s="89" t="s">
        <v>69</v>
      </c>
      <c r="GQ3" s="89" t="s">
        <v>70</v>
      </c>
      <c r="GR3" s="89" t="s">
        <v>71</v>
      </c>
      <c r="GS3" s="89" t="s">
        <v>72</v>
      </c>
      <c r="GT3" s="86" t="s">
        <v>73</v>
      </c>
    </row>
    <row r="4" spans="1:202" s="79" customFormat="1" ht="15" customHeight="1" x14ac:dyDescent="0.3">
      <c r="D4" s="79">
        <v>65</v>
      </c>
      <c r="E4" s="79">
        <v>65</v>
      </c>
      <c r="F4" s="79">
        <v>65</v>
      </c>
      <c r="G4" s="79">
        <v>65</v>
      </c>
      <c r="H4" s="79">
        <v>65</v>
      </c>
      <c r="I4" s="79">
        <v>65</v>
      </c>
      <c r="J4" s="79">
        <v>65</v>
      </c>
      <c r="K4" s="79">
        <v>65</v>
      </c>
      <c r="L4" s="79">
        <v>65</v>
      </c>
      <c r="M4" s="79">
        <v>65</v>
      </c>
      <c r="N4" s="79">
        <v>8</v>
      </c>
      <c r="O4" s="79">
        <v>9</v>
      </c>
      <c r="P4" s="79">
        <v>10</v>
      </c>
      <c r="Q4" s="79">
        <v>11</v>
      </c>
      <c r="R4" s="79">
        <v>20</v>
      </c>
      <c r="S4" s="79">
        <v>21</v>
      </c>
      <c r="T4" s="79">
        <v>22</v>
      </c>
      <c r="U4" s="79">
        <v>23</v>
      </c>
      <c r="V4" s="79">
        <v>24</v>
      </c>
      <c r="W4" s="79">
        <v>25</v>
      </c>
      <c r="X4" s="79">
        <v>26</v>
      </c>
      <c r="Y4" s="79">
        <v>27</v>
      </c>
      <c r="Z4" s="79">
        <v>28</v>
      </c>
      <c r="AA4" s="79">
        <v>29</v>
      </c>
      <c r="AB4" s="79">
        <v>30</v>
      </c>
      <c r="AC4" s="79">
        <v>31</v>
      </c>
      <c r="AD4" s="79">
        <v>32</v>
      </c>
      <c r="AE4" s="79">
        <v>33</v>
      </c>
      <c r="AF4" s="79">
        <v>34</v>
      </c>
      <c r="AG4" s="79">
        <v>35</v>
      </c>
      <c r="AH4" s="79">
        <v>36</v>
      </c>
      <c r="AI4" s="79">
        <v>37</v>
      </c>
      <c r="AJ4" s="79">
        <v>38</v>
      </c>
      <c r="AK4" s="79">
        <v>39</v>
      </c>
      <c r="AL4" s="79">
        <v>40</v>
      </c>
      <c r="AM4" s="79">
        <v>41</v>
      </c>
      <c r="AN4" s="79">
        <v>42</v>
      </c>
      <c r="AO4" s="79">
        <v>43</v>
      </c>
      <c r="AP4" s="79">
        <v>44</v>
      </c>
      <c r="AQ4" s="79">
        <v>45</v>
      </c>
      <c r="AR4" s="79">
        <v>46</v>
      </c>
      <c r="AS4" s="79">
        <v>47</v>
      </c>
      <c r="AT4" s="79">
        <v>48</v>
      </c>
      <c r="AU4" s="79">
        <v>49</v>
      </c>
      <c r="AV4" s="79">
        <v>50</v>
      </c>
      <c r="AW4" s="79">
        <v>51</v>
      </c>
      <c r="AX4" s="79">
        <v>52</v>
      </c>
      <c r="AY4" s="79">
        <v>53</v>
      </c>
      <c r="AZ4" s="79">
        <v>54</v>
      </c>
      <c r="BA4" s="79">
        <v>55</v>
      </c>
      <c r="BB4" s="79">
        <v>56</v>
      </c>
      <c r="BC4" s="79">
        <v>57</v>
      </c>
      <c r="BD4" s="79">
        <v>58</v>
      </c>
      <c r="BE4" s="79">
        <v>59</v>
      </c>
      <c r="BF4" s="79">
        <v>65</v>
      </c>
      <c r="BG4" s="79">
        <v>8</v>
      </c>
      <c r="BH4" s="79">
        <v>9</v>
      </c>
      <c r="BI4" s="79">
        <v>10</v>
      </c>
      <c r="BJ4" s="79">
        <v>11</v>
      </c>
      <c r="BK4" s="79">
        <v>20</v>
      </c>
      <c r="BL4" s="79">
        <v>21</v>
      </c>
      <c r="BM4" s="79">
        <v>22</v>
      </c>
      <c r="BN4" s="79">
        <v>23</v>
      </c>
      <c r="BO4" s="79">
        <v>24</v>
      </c>
      <c r="BP4" s="79">
        <v>25</v>
      </c>
      <c r="BQ4" s="79">
        <v>26</v>
      </c>
      <c r="BR4" s="79">
        <v>27</v>
      </c>
      <c r="BS4" s="79">
        <v>28</v>
      </c>
      <c r="BT4" s="79">
        <v>29</v>
      </c>
      <c r="BU4" s="79">
        <v>30</v>
      </c>
      <c r="BV4" s="79">
        <v>31</v>
      </c>
      <c r="BW4" s="79">
        <v>32</v>
      </c>
      <c r="BX4" s="79">
        <v>33</v>
      </c>
      <c r="BY4" s="79">
        <v>34</v>
      </c>
      <c r="BZ4" s="79">
        <v>35</v>
      </c>
      <c r="CA4" s="79">
        <v>36</v>
      </c>
      <c r="CB4" s="79">
        <v>37</v>
      </c>
      <c r="CC4" s="79">
        <v>38</v>
      </c>
      <c r="CD4" s="79">
        <v>39</v>
      </c>
      <c r="CE4" s="79">
        <v>40</v>
      </c>
      <c r="CF4" s="79">
        <v>41</v>
      </c>
      <c r="CG4" s="79">
        <v>42</v>
      </c>
      <c r="CH4" s="79">
        <v>43</v>
      </c>
      <c r="CI4" s="79">
        <v>44</v>
      </c>
      <c r="CJ4" s="79">
        <v>45</v>
      </c>
      <c r="CK4" s="79">
        <v>46</v>
      </c>
      <c r="CL4" s="79">
        <v>47</v>
      </c>
      <c r="CM4" s="79">
        <v>48</v>
      </c>
      <c r="CN4" s="79">
        <v>49</v>
      </c>
      <c r="CO4" s="79">
        <v>50</v>
      </c>
      <c r="CP4" s="79">
        <v>51</v>
      </c>
      <c r="CQ4" s="79">
        <v>52</v>
      </c>
      <c r="CR4" s="79">
        <v>53</v>
      </c>
      <c r="CS4" s="79">
        <v>54</v>
      </c>
      <c r="CT4" s="79">
        <v>55</v>
      </c>
      <c r="CU4" s="79">
        <v>56</v>
      </c>
      <c r="CV4" s="79">
        <v>57</v>
      </c>
      <c r="CW4" s="79">
        <v>58</v>
      </c>
      <c r="CX4" s="79">
        <v>59</v>
      </c>
      <c r="CY4" s="79">
        <v>65</v>
      </c>
      <c r="CZ4" s="79">
        <v>8</v>
      </c>
      <c r="DA4" s="79">
        <v>9</v>
      </c>
      <c r="DB4" s="79">
        <v>10</v>
      </c>
      <c r="DC4" s="79">
        <v>12</v>
      </c>
      <c r="DD4" s="79">
        <v>13</v>
      </c>
      <c r="DE4" s="79">
        <v>14</v>
      </c>
      <c r="DF4" s="79">
        <v>15</v>
      </c>
      <c r="DG4" s="79">
        <v>20</v>
      </c>
      <c r="DH4" s="79">
        <v>21</v>
      </c>
      <c r="DI4" s="79">
        <v>28</v>
      </c>
      <c r="DJ4" s="79">
        <v>29</v>
      </c>
      <c r="DK4" s="79">
        <v>30</v>
      </c>
      <c r="DL4" s="79">
        <v>31</v>
      </c>
      <c r="DM4" s="79">
        <v>32</v>
      </c>
      <c r="DN4" s="79">
        <v>33</v>
      </c>
      <c r="DO4" s="79">
        <v>34</v>
      </c>
      <c r="DP4" s="79">
        <v>35</v>
      </c>
      <c r="DQ4" s="79">
        <v>36</v>
      </c>
      <c r="DR4" s="79">
        <v>37</v>
      </c>
      <c r="DS4" s="79">
        <v>38</v>
      </c>
      <c r="DT4" s="79">
        <v>39</v>
      </c>
      <c r="DU4" s="79">
        <v>40</v>
      </c>
      <c r="DV4" s="79">
        <v>41</v>
      </c>
      <c r="DW4" s="79">
        <v>42</v>
      </c>
      <c r="DX4" s="79">
        <v>43</v>
      </c>
      <c r="DY4" s="79">
        <v>44</v>
      </c>
      <c r="DZ4" s="79">
        <v>45</v>
      </c>
      <c r="EA4" s="79">
        <v>46</v>
      </c>
      <c r="EB4" s="79">
        <v>47</v>
      </c>
      <c r="EC4" s="79">
        <v>48</v>
      </c>
      <c r="ED4" s="79">
        <v>49</v>
      </c>
      <c r="EE4" s="79">
        <v>50</v>
      </c>
      <c r="EF4" s="79">
        <v>51</v>
      </c>
      <c r="EG4" s="79">
        <v>52</v>
      </c>
      <c r="EH4" s="79">
        <v>53</v>
      </c>
      <c r="EI4" s="79">
        <v>54</v>
      </c>
      <c r="EJ4" s="79">
        <v>55</v>
      </c>
      <c r="EK4" s="79">
        <v>56</v>
      </c>
      <c r="EL4" s="79">
        <v>57</v>
      </c>
      <c r="EM4" s="79">
        <v>58</v>
      </c>
      <c r="EN4" s="79">
        <v>59</v>
      </c>
      <c r="EO4" s="79">
        <v>65</v>
      </c>
      <c r="EP4" s="79">
        <v>8</v>
      </c>
      <c r="EQ4" s="79">
        <v>9</v>
      </c>
      <c r="ER4" s="79">
        <v>10</v>
      </c>
      <c r="ES4" s="79">
        <v>11</v>
      </c>
      <c r="ET4" s="79">
        <v>12</v>
      </c>
      <c r="EU4" s="79">
        <v>13</v>
      </c>
      <c r="EV4" s="79">
        <v>14</v>
      </c>
      <c r="EW4" s="79">
        <v>15</v>
      </c>
      <c r="EX4" s="79">
        <v>16</v>
      </c>
      <c r="EY4" s="79">
        <v>17</v>
      </c>
      <c r="EZ4" s="79">
        <v>18</v>
      </c>
      <c r="FA4" s="79">
        <v>20</v>
      </c>
      <c r="FB4" s="79">
        <v>21</v>
      </c>
      <c r="FC4" s="79">
        <v>22</v>
      </c>
      <c r="FD4" s="79">
        <v>23</v>
      </c>
      <c r="FE4" s="79">
        <v>24</v>
      </c>
      <c r="FF4" s="79">
        <v>25</v>
      </c>
      <c r="FG4" s="79">
        <v>26</v>
      </c>
      <c r="FH4" s="79">
        <v>27</v>
      </c>
      <c r="FI4" s="79">
        <v>28</v>
      </c>
      <c r="FJ4" s="79">
        <v>29</v>
      </c>
      <c r="FK4" s="79">
        <v>30</v>
      </c>
      <c r="FL4" s="79">
        <v>31</v>
      </c>
      <c r="FM4" s="79">
        <v>32</v>
      </c>
      <c r="FN4" s="79">
        <v>33</v>
      </c>
      <c r="FO4" s="79">
        <v>34</v>
      </c>
      <c r="FP4" s="79">
        <v>35</v>
      </c>
      <c r="FQ4" s="79">
        <v>36</v>
      </c>
      <c r="FR4" s="79">
        <v>37</v>
      </c>
      <c r="FS4" s="79">
        <v>38</v>
      </c>
      <c r="FT4" s="79">
        <v>39</v>
      </c>
      <c r="FU4" s="79">
        <v>40</v>
      </c>
      <c r="FV4" s="79">
        <v>41</v>
      </c>
      <c r="FW4" s="79">
        <v>42</v>
      </c>
      <c r="FX4" s="79">
        <v>43</v>
      </c>
      <c r="FY4" s="79">
        <v>44</v>
      </c>
      <c r="FZ4" s="79">
        <v>45</v>
      </c>
      <c r="GA4" s="79">
        <v>46</v>
      </c>
      <c r="GB4" s="79">
        <v>47</v>
      </c>
      <c r="GC4" s="79">
        <v>48</v>
      </c>
      <c r="GD4" s="79">
        <v>49</v>
      </c>
      <c r="GE4" s="79">
        <v>50</v>
      </c>
      <c r="GF4" s="79">
        <v>51</v>
      </c>
      <c r="GG4" s="79">
        <v>52</v>
      </c>
      <c r="GH4" s="79">
        <v>53</v>
      </c>
      <c r="GI4" s="79">
        <v>54</v>
      </c>
      <c r="GJ4" s="79">
        <v>55</v>
      </c>
      <c r="GK4" s="79">
        <v>56</v>
      </c>
      <c r="GL4" s="79">
        <v>57</v>
      </c>
      <c r="GM4" s="79">
        <v>58</v>
      </c>
      <c r="GN4" s="79">
        <v>59</v>
      </c>
      <c r="GO4" s="79">
        <v>60</v>
      </c>
      <c r="GP4" s="79">
        <v>61</v>
      </c>
      <c r="GQ4" s="79">
        <v>62</v>
      </c>
      <c r="GR4" s="79">
        <v>63</v>
      </c>
      <c r="GS4" s="79">
        <v>64</v>
      </c>
      <c r="GT4" s="79">
        <v>65</v>
      </c>
    </row>
    <row r="5" spans="1:202" x14ac:dyDescent="0.3">
      <c r="A5" s="68">
        <f>'FN_priloga 1'!D2</f>
        <v>78</v>
      </c>
      <c r="B5" s="68">
        <f>'FN_priloga 1'!B2</f>
        <v>20192533</v>
      </c>
      <c r="C5" s="68" t="str">
        <f>+'FN_priloga 1'!B1</f>
        <v>EKONOMSKA ŠOLA MURSKA SOBOTA, NORŠINSKA ULICA 13, 9000 MURSKA SOBOTA</v>
      </c>
      <c r="D5" s="80">
        <f>+'FN_priloga 1'!D66</f>
        <v>-239108</v>
      </c>
      <c r="E5" s="80">
        <f>+'FN_priloga 1'!E66</f>
        <v>0</v>
      </c>
      <c r="F5" s="80">
        <f>+'FN_priloga 1'!F66</f>
        <v>24</v>
      </c>
      <c r="G5" s="80">
        <f>+'FN_priloga 1'!G66</f>
        <v>-239085</v>
      </c>
      <c r="H5" s="80">
        <f>+'FN_priloga 1'!H66</f>
        <v>-252419</v>
      </c>
      <c r="I5" s="80">
        <f>+'FN_priloga 1'!I66</f>
        <v>-0.179999999963911</v>
      </c>
      <c r="J5" s="80">
        <f>+'FN_priloga 1'!J66</f>
        <v>-252419</v>
      </c>
      <c r="K5" s="80">
        <f>+'FN_priloga 1'!K66</f>
        <v>-491504</v>
      </c>
      <c r="L5" s="80">
        <f>+'FN_priloga 1'!L66</f>
        <v>2523</v>
      </c>
      <c r="M5" s="80">
        <f>+'FN_priloga 1'!M66</f>
        <v>-488981</v>
      </c>
      <c r="N5" s="80">
        <f>+'FN_priloga 1'!$D$9</f>
        <v>872387.59</v>
      </c>
      <c r="O5" s="80">
        <f>+'FN_priloga 1'!$D$9</f>
        <v>872387.59</v>
      </c>
      <c r="P5" s="80">
        <f>+'FN_priloga 1'!$D$9</f>
        <v>872387.59</v>
      </c>
      <c r="Q5" s="80">
        <f>+'FN_priloga 1'!$D$9</f>
        <v>872387.59</v>
      </c>
      <c r="R5" s="80">
        <f>+'FN_priloga 1'!$D$21</f>
        <v>1111495.78</v>
      </c>
      <c r="S5" s="80">
        <f>+'FN_priloga 1'!$D$22</f>
        <v>51477.11</v>
      </c>
      <c r="T5" s="80">
        <f>+'FN_priloga 1'!$D$23</f>
        <v>5304.39</v>
      </c>
      <c r="U5" s="80">
        <f>+'FN_priloga 1'!$D$24</f>
        <v>424.11</v>
      </c>
      <c r="V5" s="80">
        <f>+'FN_priloga 1'!$D$25</f>
        <v>66.33</v>
      </c>
      <c r="W5" s="80">
        <f>+'FN_priloga 1'!$D$26</f>
        <v>0</v>
      </c>
      <c r="X5" s="80">
        <f>+'FN_priloga 1'!$D$27</f>
        <v>36388.04</v>
      </c>
      <c r="Y5" s="80">
        <f>+'FN_priloga 1'!$D$28</f>
        <v>9294.24</v>
      </c>
      <c r="Z5" s="80">
        <f>+'FN_priloga 1'!$D$29</f>
        <v>48821.880000000005</v>
      </c>
      <c r="AA5" s="80">
        <f>+'FN_priloga 1'!$D$30</f>
        <v>10349.49</v>
      </c>
      <c r="AB5" s="80">
        <f>+'FN_priloga 1'!$D$31</f>
        <v>66.33</v>
      </c>
      <c r="AC5" s="80">
        <f>+'FN_priloga 1'!$D$32</f>
        <v>6476.22</v>
      </c>
      <c r="AD5" s="80">
        <f>+'FN_priloga 1'!$D$33</f>
        <v>2651.19</v>
      </c>
      <c r="AE5" s="80">
        <f>+'FN_priloga 1'!$D$34</f>
        <v>2588.88</v>
      </c>
      <c r="AF5" s="80">
        <f>+'FN_priloga 1'!$D$35</f>
        <v>5379.77</v>
      </c>
      <c r="AG5" s="80">
        <f>+'FN_priloga 1'!$D$36</f>
        <v>21310</v>
      </c>
      <c r="AH5" s="80">
        <f>+'FN_priloga 1'!$D$37</f>
        <v>1009699.79</v>
      </c>
      <c r="AI5" s="80">
        <f>+'FN_priloga 1'!$D$38</f>
        <v>875064.76</v>
      </c>
      <c r="AJ5" s="80">
        <f>+'FN_priloga 1'!$D$39</f>
        <v>685916.28</v>
      </c>
      <c r="AK5" s="80">
        <f>+'FN_priloga 1'!$D$40</f>
        <v>110432.48</v>
      </c>
      <c r="AL5" s="80">
        <f>+'FN_priloga 1'!$D$41</f>
        <v>10180.52</v>
      </c>
      <c r="AM5" s="80">
        <f>+'FN_priloga 1'!$D$42</f>
        <v>0</v>
      </c>
      <c r="AN5" s="80">
        <f>+'FN_priloga 1'!$D$43</f>
        <v>22429.97</v>
      </c>
      <c r="AO5" s="80">
        <f>+'FN_priloga 1'!$D$44</f>
        <v>46105.51</v>
      </c>
      <c r="AP5" s="80">
        <f>+'FN_priloga 1'!$D$45</f>
        <v>134635.03</v>
      </c>
      <c r="AQ5" s="80">
        <f>+'FN_priloga 1'!$D$46</f>
        <v>99465</v>
      </c>
      <c r="AR5" s="80">
        <f>+'FN_priloga 1'!$D$47</f>
        <v>16013.87</v>
      </c>
      <c r="AS5" s="80">
        <f>+'FN_priloga 1'!$D$48</f>
        <v>2568</v>
      </c>
      <c r="AT5" s="80">
        <f>+'FN_priloga 1'!$D$49</f>
        <v>0</v>
      </c>
      <c r="AU5" s="80">
        <f>+'FN_priloga 1'!$D$50</f>
        <v>6738.46</v>
      </c>
      <c r="AV5" s="80">
        <f>+'FN_priloga 1'!$D$51</f>
        <v>9849.7000000000007</v>
      </c>
      <c r="AW5" s="80">
        <f>+'FN_priloga 1'!$D$52</f>
        <v>0</v>
      </c>
      <c r="AX5" s="80">
        <f>+'FN_priloga 1'!$D$53</f>
        <v>0</v>
      </c>
      <c r="AY5" s="80">
        <f>+'FN_priloga 1'!$D$54</f>
        <v>0</v>
      </c>
      <c r="AZ5" s="80">
        <f>+'FN_priloga 1'!$D$55</f>
        <v>0</v>
      </c>
      <c r="BA5" s="80">
        <f>+'FN_priloga 1'!$D$553</f>
        <v>0</v>
      </c>
      <c r="BB5" s="80">
        <f>+'FN_priloga 1'!$D$57</f>
        <v>0</v>
      </c>
      <c r="BC5" s="80">
        <f>+'FN_priloga 1'!$D$58</f>
        <v>0</v>
      </c>
      <c r="BD5" s="80">
        <f>+'FN_priloga 1'!$D$59</f>
        <v>0</v>
      </c>
      <c r="BE5" s="80">
        <f>+'FN_priloga 1'!$D$60</f>
        <v>0</v>
      </c>
      <c r="BF5" s="80">
        <f>+'FN_priloga 1'!$D$66</f>
        <v>-239108</v>
      </c>
      <c r="BG5" s="80">
        <f>+'FN_priloga 1'!$E$9</f>
        <v>0</v>
      </c>
      <c r="BH5" s="80">
        <f>+'FN_priloga 1'!$E$10</f>
        <v>0</v>
      </c>
      <c r="BI5" s="80">
        <f>+'FN_priloga 1'!$E$11</f>
        <v>0</v>
      </c>
      <c r="BJ5" s="80">
        <f>+'FN_priloga 1'!$E$12</f>
        <v>0</v>
      </c>
      <c r="BK5" s="80">
        <f>+'FN_priloga 1'!$E$21</f>
        <v>0</v>
      </c>
      <c r="BL5" s="80">
        <f>+'FN_priloga 1'!$E$22</f>
        <v>0</v>
      </c>
      <c r="BM5" s="80">
        <f>+'FN_priloga 1'!$E$23</f>
        <v>0</v>
      </c>
      <c r="BN5" s="80">
        <f>+'FN_priloga 1'!$E$24</f>
        <v>0</v>
      </c>
      <c r="BO5" s="80">
        <f>+'FN_priloga 1'!$E$25</f>
        <v>0</v>
      </c>
      <c r="BP5" s="80">
        <f>+'FN_priloga 1'!$E$26</f>
        <v>0</v>
      </c>
      <c r="BQ5" s="80">
        <f>+'FN_priloga 1'!$E$27</f>
        <v>0</v>
      </c>
      <c r="BR5" s="80">
        <f>+'FN_priloga 1'!$E$28</f>
        <v>0</v>
      </c>
      <c r="BS5" s="80">
        <f>+'FN_priloga 1'!$E$29</f>
        <v>0</v>
      </c>
      <c r="BT5" s="80">
        <f>+'FN_priloga 1'!$E$30</f>
        <v>0</v>
      </c>
      <c r="BU5" s="80">
        <f>+'FN_priloga 1'!$E$31</f>
        <v>0</v>
      </c>
      <c r="BV5" s="80">
        <f>+'FN_priloga 1'!$E$32</f>
        <v>0</v>
      </c>
      <c r="BW5" s="80">
        <f>+'FN_priloga 1'!$E$33</f>
        <v>0</v>
      </c>
      <c r="BX5" s="80">
        <f>+'FN_priloga 1'!$E$34</f>
        <v>0</v>
      </c>
      <c r="BY5" s="80">
        <f>+'FN_priloga 1'!$E$35</f>
        <v>0</v>
      </c>
      <c r="BZ5" s="80">
        <f>+'FN_priloga 1'!$E$36</f>
        <v>0</v>
      </c>
      <c r="CA5" s="80">
        <f>+'FN_priloga 1'!$E$37</f>
        <v>0</v>
      </c>
      <c r="CB5" s="80">
        <f>+'FN_priloga 1'!$E$38</f>
        <v>0</v>
      </c>
      <c r="CC5" s="80">
        <f>+'FN_priloga 1'!$E$39</f>
        <v>0</v>
      </c>
      <c r="CD5" s="80">
        <f>+'FN_priloga 1'!$E$40</f>
        <v>0</v>
      </c>
      <c r="CE5" s="80">
        <f>+'FN_priloga 1'!$E$41</f>
        <v>0</v>
      </c>
      <c r="CF5" s="80">
        <f>+'FN_priloga 1'!$E$42</f>
        <v>0</v>
      </c>
      <c r="CG5" s="80">
        <f>+'FN_priloga 1'!$E$43</f>
        <v>0</v>
      </c>
      <c r="CH5" s="80">
        <f>+'FN_priloga 1'!$E$44</f>
        <v>0</v>
      </c>
      <c r="CI5" s="80">
        <f>+'FN_priloga 1'!$E$45</f>
        <v>0</v>
      </c>
      <c r="CJ5" s="80">
        <f>+'FN_priloga 1'!$E$46</f>
        <v>0</v>
      </c>
      <c r="CK5" s="80">
        <f>+'FN_priloga 1'!$E$47</f>
        <v>0</v>
      </c>
      <c r="CL5" s="80">
        <f>+'FN_priloga 1'!$E$48</f>
        <v>0</v>
      </c>
      <c r="CM5" s="80">
        <f>+'FN_priloga 1'!$E$49</f>
        <v>0</v>
      </c>
      <c r="CN5" s="80">
        <f>+'FN_priloga 1'!$E$50</f>
        <v>0</v>
      </c>
      <c r="CO5" s="80">
        <f>+'FN_priloga 1'!$E$51</f>
        <v>0</v>
      </c>
      <c r="CP5" s="80">
        <f>+'FN_priloga 1'!$E$52</f>
        <v>0</v>
      </c>
      <c r="CQ5" s="80">
        <f>+'FN_priloga 1'!$E$53</f>
        <v>0</v>
      </c>
      <c r="CR5" s="80">
        <f>+'FN_priloga 1'!$E$54</f>
        <v>0</v>
      </c>
      <c r="CS5" s="80">
        <f>+'FN_priloga 1'!$E$55</f>
        <v>0</v>
      </c>
      <c r="CT5" s="80">
        <f>+'FN_priloga 1'!$E$56</f>
        <v>0</v>
      </c>
      <c r="CU5" s="80">
        <f>+'FN_priloga 1'!$E$57</f>
        <v>0</v>
      </c>
      <c r="CV5" s="80">
        <f>+'FN_priloga 1'!$E$58</f>
        <v>0</v>
      </c>
      <c r="CW5" s="80">
        <f>+'FN_priloga 1'!$E$59</f>
        <v>0</v>
      </c>
      <c r="CX5" s="80">
        <f>+'FN_priloga 1'!$E$60</f>
        <v>0</v>
      </c>
      <c r="CY5" s="80">
        <f>+'FN_priloga 1'!$E$66</f>
        <v>0</v>
      </c>
      <c r="CZ5" s="80">
        <f>+'FN_priloga 1'!$F$9</f>
        <v>352314</v>
      </c>
      <c r="DA5" s="80">
        <f>+'FN_priloga 1'!$F$10</f>
        <v>332814</v>
      </c>
      <c r="DB5" s="80">
        <f>+'FN_priloga 1'!$F$11</f>
        <v>332814</v>
      </c>
      <c r="DC5" s="80">
        <f>+'FN_priloga 1'!$F$13</f>
        <v>111344</v>
      </c>
      <c r="DD5" s="80">
        <f>+'FN_priloga 1'!$F$14</f>
        <v>0</v>
      </c>
      <c r="DE5" s="80">
        <f>+'FN_priloga 1'!$F$15</f>
        <v>221470</v>
      </c>
      <c r="DF5" s="80">
        <f>+'FN_priloga 1'!$F$16</f>
        <v>0</v>
      </c>
      <c r="DG5" s="80">
        <f>+'FN_priloga 1'!$F$21</f>
        <v>352290.38</v>
      </c>
      <c r="DH5" s="80">
        <f>+'FN_priloga 1'!$F$22</f>
        <v>7693.28</v>
      </c>
      <c r="DI5" s="80">
        <f>+'FN_priloga 1'!$F$29</f>
        <v>128620.09</v>
      </c>
      <c r="DJ5" s="80">
        <f>+'FN_priloga 1'!$F$30</f>
        <v>0</v>
      </c>
      <c r="DK5" s="80">
        <f>+'FN_priloga 1'!$F$31</f>
        <v>0</v>
      </c>
      <c r="DL5" s="80">
        <f>+'FN_priloga 1'!$F$32</f>
        <v>1290.42</v>
      </c>
      <c r="DM5" s="80">
        <f>+'FN_priloga 1'!$F$33</f>
        <v>742.7</v>
      </c>
      <c r="DN5" s="80">
        <f>+'FN_priloga 1'!$F$34</f>
        <v>193.97</v>
      </c>
      <c r="DO5" s="80">
        <f>+'FN_priloga 1'!$F$35</f>
        <v>1004</v>
      </c>
      <c r="DP5" s="80">
        <f>+'FN_priloga 1'!$F$36</f>
        <v>125389</v>
      </c>
      <c r="DQ5" s="80">
        <f>+'FN_priloga 1'!$F$37</f>
        <v>211149.22999999998</v>
      </c>
      <c r="DR5" s="80">
        <f>+'FN_priloga 1'!$F$38</f>
        <v>164369.50999999998</v>
      </c>
      <c r="DS5" s="80">
        <f>+'FN_priloga 1'!$F$39</f>
        <v>122734.44</v>
      </c>
      <c r="DT5" s="80">
        <f>+'FN_priloga 1'!$F$40</f>
        <v>19760.240000000002</v>
      </c>
      <c r="DU5" s="80">
        <f>+'FN_priloga 1'!$F$41</f>
        <v>2523</v>
      </c>
      <c r="DV5" s="80">
        <f>+'FN_priloga 1'!$F$42</f>
        <v>0</v>
      </c>
      <c r="DW5" s="80">
        <f>+'FN_priloga 1'!$F$43</f>
        <v>6738.03</v>
      </c>
      <c r="DX5" s="80">
        <f>+'FN_priloga 1'!$F$44</f>
        <v>12613.8</v>
      </c>
      <c r="DY5" s="80">
        <f>+'FN_priloga 1'!$F$45</f>
        <v>3295.99</v>
      </c>
      <c r="DZ5" s="80">
        <f>+'FN_priloga 1'!$F$46</f>
        <v>1965</v>
      </c>
      <c r="EA5" s="80">
        <f>+'FN_priloga 1'!$F$47</f>
        <v>316.37</v>
      </c>
      <c r="EB5" s="80">
        <f>+'FN_priloga 1'!$F$48</f>
        <v>29.29</v>
      </c>
      <c r="EC5" s="80">
        <f>+'FN_priloga 1'!$F$49</f>
        <v>0</v>
      </c>
      <c r="ED5" s="80">
        <f>+'FN_priloga 1'!$F$50</f>
        <v>866.63</v>
      </c>
      <c r="EE5" s="80">
        <f>+'FN_priloga 1'!$F$51</f>
        <v>118.7</v>
      </c>
      <c r="EF5" s="80">
        <f>+'FN_priloga 1'!$F$52</f>
        <v>43483.729999999996</v>
      </c>
      <c r="EG5" s="80">
        <f>+'FN_priloga 1'!$F$53</f>
        <v>35084.5</v>
      </c>
      <c r="EH5" s="80">
        <f>+'FN_priloga 1'!$F$54</f>
        <v>5648.6</v>
      </c>
      <c r="EI5" s="80">
        <f>+'FN_priloga 1'!$F$55</f>
        <v>458</v>
      </c>
      <c r="EJ5" s="80">
        <f>+'FN_priloga 1'!$F$56</f>
        <v>0</v>
      </c>
      <c r="EK5" s="80">
        <f>+'FN_priloga 1'!$F$57</f>
        <v>886.63</v>
      </c>
      <c r="EL5" s="80">
        <f>+'FN_priloga 1'!$F$58</f>
        <v>1406</v>
      </c>
      <c r="EM5" s="80">
        <f>+'FN_priloga 1'!$F$59</f>
        <v>836.78</v>
      </c>
      <c r="EN5" s="80">
        <f>+'FN_priloga 1'!$F$60</f>
        <v>0</v>
      </c>
      <c r="EO5" s="80">
        <f>+'FN_priloga 1'!$F$66</f>
        <v>24</v>
      </c>
      <c r="EP5" s="80">
        <f>+'FN_priloga 1'!$G$9</f>
        <v>1224701.5899999999</v>
      </c>
      <c r="EQ5" s="80">
        <f>+'FN_priloga 1'!$G$10</f>
        <v>1205201.5899999999</v>
      </c>
      <c r="ER5" s="80">
        <f>+'FN_priloga 1'!$G$11</f>
        <v>1205201.5899999999</v>
      </c>
      <c r="ES5" s="80">
        <f>+'FN_priloga 1'!$G$12</f>
        <v>872387.59</v>
      </c>
      <c r="ET5" s="80">
        <f>+'FN_priloga 1'!$G$13</f>
        <v>111344</v>
      </c>
      <c r="EU5" s="80">
        <f>+'FN_priloga 1'!$G$14</f>
        <v>0</v>
      </c>
      <c r="EV5" s="80">
        <f>+'FN_priloga 1'!$G$15</f>
        <v>221470</v>
      </c>
      <c r="EW5" s="80">
        <f>+'FN_priloga 1'!$G$16</f>
        <v>0</v>
      </c>
      <c r="EX5" s="80">
        <f>+'FN_priloga 1'!$G$17</f>
        <v>600</v>
      </c>
      <c r="EY5" s="80">
        <f>+'FN_priloga 1'!$G$18</f>
        <v>18900</v>
      </c>
      <c r="EZ5" s="80">
        <f>+'FN_priloga 1'!$G$19</f>
        <v>0</v>
      </c>
      <c r="FA5" s="80">
        <f>+'FN_priloga 1'!$G$21</f>
        <v>1463786.16</v>
      </c>
      <c r="FB5" s="80">
        <f>+'FN_priloga 1'!$G$22</f>
        <v>59170.389999999992</v>
      </c>
      <c r="FC5" s="80">
        <f>+'FN_priloga 1'!$G$23</f>
        <v>10166.58</v>
      </c>
      <c r="FD5" s="80">
        <f>+'FN_priloga 1'!$G$24</f>
        <v>424.11</v>
      </c>
      <c r="FE5" s="80">
        <f>+'FN_priloga 1'!$G$25</f>
        <v>755.76</v>
      </c>
      <c r="FF5" s="80">
        <f>+'FN_priloga 1'!$G$26</f>
        <v>0</v>
      </c>
      <c r="FG5" s="80">
        <f>+'FN_priloga 1'!$G$27</f>
        <v>37245.31</v>
      </c>
      <c r="FH5" s="80">
        <f>+'FN_priloga 1'!$G$28</f>
        <v>10578.63</v>
      </c>
      <c r="FI5" s="80">
        <f>+'FN_priloga 1'!$G$29</f>
        <v>177441.97</v>
      </c>
      <c r="FJ5" s="80">
        <f>+'FN_priloga 1'!$G$30</f>
        <v>10349.49</v>
      </c>
      <c r="FK5" s="80">
        <f>+'FN_priloga 1'!$G$31</f>
        <v>66.33</v>
      </c>
      <c r="FL5" s="80">
        <f>+'FN_priloga 1'!$G$32</f>
        <v>7766.64</v>
      </c>
      <c r="FM5" s="80">
        <f>+'FN_priloga 1'!$G$33</f>
        <v>3393.8900000000003</v>
      </c>
      <c r="FN5" s="80">
        <f>+'FN_priloga 1'!$G$34</f>
        <v>2782.85</v>
      </c>
      <c r="FO5" s="80">
        <f>+'FN_priloga 1'!$G$35</f>
        <v>6383.77</v>
      </c>
      <c r="FP5" s="80">
        <f>+'FN_priloga 1'!$G$36</f>
        <v>146699</v>
      </c>
      <c r="FQ5" s="80">
        <f>+'FN_priloga 1'!$G$37</f>
        <v>1220849.02</v>
      </c>
      <c r="FR5" s="80">
        <f>+'FN_priloga 1'!$G$38</f>
        <v>1039434.27</v>
      </c>
      <c r="FS5" s="80">
        <f>+'FN_priloga 1'!$G$39</f>
        <v>808650.72</v>
      </c>
      <c r="FT5" s="80">
        <f>+'FN_priloga 1'!$G$40</f>
        <v>130192.72</v>
      </c>
      <c r="FU5" s="80">
        <f>+'FN_priloga 1'!$G$41</f>
        <v>12703.52</v>
      </c>
      <c r="FV5" s="80">
        <f>+'FN_priloga 1'!$G$42</f>
        <v>0</v>
      </c>
      <c r="FW5" s="80">
        <f>+'FN_priloga 1'!$G$43</f>
        <v>29168</v>
      </c>
      <c r="FX5" s="80">
        <f>+'FN_priloga 1'!$G$44</f>
        <v>58719.31</v>
      </c>
      <c r="FY5" s="80">
        <f>+'FN_priloga 1'!$G$45</f>
        <v>137931.01999999999</v>
      </c>
      <c r="FZ5" s="80">
        <f>+'FN_priloga 1'!$G$46</f>
        <v>101430</v>
      </c>
      <c r="GA5" s="80">
        <f>+'FN_priloga 1'!$G$47</f>
        <v>16330.240000000002</v>
      </c>
      <c r="GB5" s="80">
        <f>+'FN_priloga 1'!$G$48</f>
        <v>2597.29</v>
      </c>
      <c r="GC5" s="80">
        <f>+'FN_priloga 1'!$G$49</f>
        <v>0</v>
      </c>
      <c r="GD5" s="80">
        <f>+'FN_priloga 1'!$G$50</f>
        <v>7605.09</v>
      </c>
      <c r="GE5" s="80">
        <f>+'FN_priloga 1'!$G$51</f>
        <v>9968.4000000000015</v>
      </c>
      <c r="GF5" s="80">
        <f>+'FN_priloga 1'!$G$52</f>
        <v>43483.729999999996</v>
      </c>
      <c r="GG5" s="80">
        <f>+'FN_priloga 1'!$G$53</f>
        <v>35084.5</v>
      </c>
      <c r="GH5" s="80">
        <f>+'FN_priloga 1'!$G$54</f>
        <v>5648.6</v>
      </c>
      <c r="GI5" s="80">
        <f>+'FN_priloga 1'!$G$55</f>
        <v>458</v>
      </c>
      <c r="GJ5" s="80">
        <f>+'FN_priloga 1'!$G$56</f>
        <v>0</v>
      </c>
      <c r="GK5" s="80">
        <f>+'FN_priloga 1'!$G$57</f>
        <v>886.63</v>
      </c>
      <c r="GL5" s="80">
        <f>+'FN_priloga 1'!$G$58</f>
        <v>1406</v>
      </c>
      <c r="GM5" s="80">
        <f>+'FN_priloga 1'!$G$59</f>
        <v>836.78</v>
      </c>
      <c r="GN5" s="80">
        <f>+'FN_priloga 1'!$G$60</f>
        <v>0</v>
      </c>
      <c r="GO5" s="80">
        <f>+'FN_priloga 1'!$G$61</f>
        <v>0</v>
      </c>
      <c r="GP5" s="80">
        <f>+'FN_priloga 1'!$G$62</f>
        <v>1280</v>
      </c>
      <c r="GQ5" s="80">
        <f>+'FN_priloga 1'!$G$63</f>
        <v>2</v>
      </c>
      <c r="GR5" s="80">
        <f>+'FN_priloga 1'!$G$64</f>
        <v>200</v>
      </c>
      <c r="GS5" s="80">
        <f>+'FN_priloga 1'!$G$65</f>
        <v>4006</v>
      </c>
      <c r="GT5" s="80">
        <f>+'FN_priloga 1'!$G$66</f>
        <v>-239085</v>
      </c>
    </row>
    <row r="6" spans="1:202" x14ac:dyDescent="0.3">
      <c r="M6" s="80"/>
    </row>
    <row r="7" spans="1:202" s="80" customFormat="1" x14ac:dyDescent="0.3">
      <c r="B7" s="128"/>
      <c r="C7" s="69"/>
      <c r="D7" s="129"/>
      <c r="E7" s="129"/>
      <c r="F7" s="129"/>
      <c r="G7" s="129"/>
      <c r="H7" s="129"/>
      <c r="I7" s="129"/>
      <c r="J7" s="129"/>
      <c r="K7" s="129"/>
      <c r="L7" s="129"/>
      <c r="M7" s="129"/>
    </row>
    <row r="8" spans="1:202" x14ac:dyDescent="0.3">
      <c r="B8" s="61"/>
      <c r="C8" s="70"/>
      <c r="D8" s="81"/>
      <c r="E8" s="81"/>
      <c r="F8" s="81"/>
      <c r="G8" s="81"/>
      <c r="H8" s="81"/>
      <c r="I8" s="81"/>
      <c r="J8" s="81"/>
      <c r="K8" s="81"/>
      <c r="L8" s="81"/>
      <c r="M8" s="81"/>
    </row>
    <row r="9" spans="1:202" x14ac:dyDescent="0.3">
      <c r="B9" s="61"/>
      <c r="C9" s="70"/>
      <c r="D9" s="81"/>
      <c r="E9" s="81"/>
      <c r="F9" s="81"/>
      <c r="G9" s="81"/>
      <c r="H9" s="81"/>
      <c r="I9" s="81"/>
      <c r="J9" s="81"/>
      <c r="K9" s="81"/>
      <c r="L9" s="81"/>
      <c r="M9" s="81"/>
    </row>
    <row r="10" spans="1:202" x14ac:dyDescent="0.3">
      <c r="B10" s="61"/>
      <c r="C10" s="70"/>
      <c r="D10" s="81"/>
      <c r="E10" s="81"/>
      <c r="F10" s="81"/>
      <c r="G10" s="81"/>
      <c r="H10" s="81"/>
      <c r="I10" s="81"/>
      <c r="J10" s="81"/>
      <c r="K10" s="81"/>
      <c r="L10" s="81"/>
      <c r="M10" s="81"/>
    </row>
    <row r="11" spans="1:202" x14ac:dyDescent="0.3">
      <c r="B11" s="61"/>
      <c r="C11" s="70"/>
      <c r="D11" s="81"/>
      <c r="E11" s="81"/>
      <c r="F11" s="81"/>
      <c r="G11" s="81"/>
      <c r="H11" s="81"/>
      <c r="I11" s="81"/>
      <c r="J11" s="81"/>
      <c r="K11" s="81"/>
      <c r="L11" s="81"/>
      <c r="M11" s="81"/>
    </row>
    <row r="12" spans="1:202" x14ac:dyDescent="0.3">
      <c r="B12" s="61"/>
      <c r="C12" s="70"/>
      <c r="D12" s="81"/>
      <c r="E12" s="81"/>
      <c r="F12" s="81"/>
      <c r="G12" s="81"/>
      <c r="H12" s="81"/>
      <c r="I12" s="81"/>
      <c r="J12" s="81"/>
      <c r="K12" s="81"/>
      <c r="L12" s="81"/>
      <c r="M12" s="81"/>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E7"/>
  <sheetViews>
    <sheetView workbookViewId="0">
      <pane xSplit="3" ySplit="2" topLeftCell="D3" activePane="bottomRight" state="frozen"/>
      <selection activeCell="A5" sqref="A5"/>
      <selection pane="topRight" activeCell="A5" sqref="A5"/>
      <selection pane="bottomLeft" activeCell="A5" sqref="A5"/>
      <selection pane="bottomRight" activeCell="D2" sqref="D2"/>
    </sheetView>
  </sheetViews>
  <sheetFormatPr defaultRowHeight="16.5" x14ac:dyDescent="0.3"/>
  <cols>
    <col min="1" max="2" width="9.140625" style="68"/>
    <col min="3" max="3" width="31" style="68" customWidth="1"/>
    <col min="4" max="16384" width="9.140625" style="68"/>
  </cols>
  <sheetData>
    <row r="1" spans="1:161" s="73" customFormat="1" ht="12.75" x14ac:dyDescent="0.25">
      <c r="D1" s="77" t="s">
        <v>87</v>
      </c>
      <c r="E1" s="77" t="s">
        <v>87</v>
      </c>
      <c r="F1" s="77" t="s">
        <v>87</v>
      </c>
      <c r="G1" s="77" t="s">
        <v>87</v>
      </c>
      <c r="H1" s="77" t="s">
        <v>87</v>
      </c>
      <c r="I1" s="77" t="s">
        <v>87</v>
      </c>
      <c r="J1" s="77" t="s">
        <v>87</v>
      </c>
      <c r="K1" s="77" t="s">
        <v>87</v>
      </c>
      <c r="L1" s="77" t="s">
        <v>87</v>
      </c>
      <c r="M1" s="77" t="s">
        <v>87</v>
      </c>
      <c r="N1" s="77" t="s">
        <v>87</v>
      </c>
      <c r="O1" s="77" t="s">
        <v>87</v>
      </c>
      <c r="P1" s="77" t="s">
        <v>87</v>
      </c>
      <c r="Q1" s="77" t="s">
        <v>87</v>
      </c>
      <c r="R1" s="77" t="s">
        <v>87</v>
      </c>
      <c r="S1" s="77" t="s">
        <v>87</v>
      </c>
      <c r="T1" s="77" t="s">
        <v>87</v>
      </c>
      <c r="U1" s="77" t="s">
        <v>87</v>
      </c>
      <c r="V1" s="77" t="s">
        <v>87</v>
      </c>
      <c r="W1" s="77" t="s">
        <v>87</v>
      </c>
      <c r="X1" s="77" t="s">
        <v>87</v>
      </c>
      <c r="Y1" s="77" t="s">
        <v>87</v>
      </c>
      <c r="Z1" s="77" t="s">
        <v>87</v>
      </c>
      <c r="AA1" s="77" t="s">
        <v>87</v>
      </c>
      <c r="AB1" s="77" t="s">
        <v>87</v>
      </c>
      <c r="AC1" s="77" t="s">
        <v>87</v>
      </c>
      <c r="AD1" s="77" t="s">
        <v>87</v>
      </c>
      <c r="AE1" s="77" t="s">
        <v>87</v>
      </c>
      <c r="AF1" s="77" t="s">
        <v>87</v>
      </c>
      <c r="AG1" s="77" t="s">
        <v>87</v>
      </c>
      <c r="AH1" s="77" t="s">
        <v>87</v>
      </c>
      <c r="AI1" s="77" t="s">
        <v>87</v>
      </c>
      <c r="AJ1" s="77" t="s">
        <v>87</v>
      </c>
      <c r="AK1" s="77" t="s">
        <v>87</v>
      </c>
      <c r="AL1" s="77" t="s">
        <v>87</v>
      </c>
      <c r="AM1" s="77" t="s">
        <v>87</v>
      </c>
      <c r="AN1" s="77" t="s">
        <v>87</v>
      </c>
      <c r="AO1" s="77" t="s">
        <v>87</v>
      </c>
      <c r="AP1" s="77" t="s">
        <v>87</v>
      </c>
      <c r="AQ1" s="77" t="s">
        <v>87</v>
      </c>
      <c r="AR1" s="77" t="s">
        <v>87</v>
      </c>
      <c r="AS1" s="77" t="s">
        <v>87</v>
      </c>
      <c r="AT1" s="77" t="s">
        <v>87</v>
      </c>
      <c r="AU1" s="77" t="s">
        <v>87</v>
      </c>
      <c r="AV1" s="118" t="s">
        <v>143</v>
      </c>
      <c r="AW1" s="118" t="s">
        <v>143</v>
      </c>
      <c r="AX1" s="118" t="s">
        <v>143</v>
      </c>
      <c r="AY1" s="118" t="s">
        <v>143</v>
      </c>
      <c r="AZ1" s="118" t="s">
        <v>143</v>
      </c>
      <c r="BA1" s="118" t="s">
        <v>143</v>
      </c>
      <c r="BB1" s="118" t="s">
        <v>143</v>
      </c>
      <c r="BC1" s="118" t="s">
        <v>143</v>
      </c>
      <c r="BD1" s="118" t="s">
        <v>143</v>
      </c>
      <c r="BE1" s="118" t="s">
        <v>143</v>
      </c>
      <c r="BF1" s="118" t="s">
        <v>143</v>
      </c>
      <c r="BG1" s="118" t="s">
        <v>143</v>
      </c>
      <c r="BH1" s="118" t="s">
        <v>143</v>
      </c>
      <c r="BI1" s="118" t="s">
        <v>143</v>
      </c>
      <c r="BJ1" s="118" t="s">
        <v>143</v>
      </c>
      <c r="BK1" s="118" t="s">
        <v>143</v>
      </c>
      <c r="BL1" s="118" t="s">
        <v>143</v>
      </c>
      <c r="BM1" s="118" t="s">
        <v>143</v>
      </c>
      <c r="BN1" s="118" t="s">
        <v>143</v>
      </c>
      <c r="BO1" s="118" t="s">
        <v>143</v>
      </c>
      <c r="BP1" s="118" t="s">
        <v>143</v>
      </c>
      <c r="BQ1" s="118" t="s">
        <v>143</v>
      </c>
      <c r="BR1" s="118" t="s">
        <v>143</v>
      </c>
      <c r="BS1" s="118" t="s">
        <v>143</v>
      </c>
      <c r="BT1" s="118" t="s">
        <v>143</v>
      </c>
      <c r="BU1" s="118" t="s">
        <v>143</v>
      </c>
      <c r="BV1" s="118" t="s">
        <v>143</v>
      </c>
      <c r="BW1" s="118" t="s">
        <v>143</v>
      </c>
      <c r="BX1" s="118" t="s">
        <v>143</v>
      </c>
      <c r="BY1" s="118" t="s">
        <v>143</v>
      </c>
      <c r="BZ1" s="118" t="s">
        <v>143</v>
      </c>
      <c r="CA1" s="118" t="s">
        <v>143</v>
      </c>
      <c r="CB1" s="118" t="s">
        <v>143</v>
      </c>
      <c r="CC1" s="118" t="s">
        <v>143</v>
      </c>
      <c r="CD1" s="118" t="s">
        <v>143</v>
      </c>
      <c r="CE1" s="118" t="s">
        <v>143</v>
      </c>
      <c r="CF1" s="118" t="s">
        <v>143</v>
      </c>
      <c r="CG1" s="118" t="s">
        <v>143</v>
      </c>
      <c r="CH1" s="118" t="s">
        <v>143</v>
      </c>
      <c r="CI1" s="118" t="s">
        <v>143</v>
      </c>
      <c r="CJ1" s="118" t="s">
        <v>143</v>
      </c>
      <c r="CK1" s="118" t="s">
        <v>143</v>
      </c>
      <c r="CL1" s="118" t="s">
        <v>143</v>
      </c>
      <c r="CM1" s="118" t="s">
        <v>143</v>
      </c>
      <c r="CN1" s="118" t="s">
        <v>143</v>
      </c>
      <c r="CO1" s="118" t="s">
        <v>143</v>
      </c>
      <c r="CP1" s="118" t="s">
        <v>143</v>
      </c>
      <c r="CQ1" s="118" t="s">
        <v>143</v>
      </c>
      <c r="CR1" s="118" t="s">
        <v>143</v>
      </c>
      <c r="CS1" s="118" t="s">
        <v>143</v>
      </c>
      <c r="CT1" s="118" t="s">
        <v>143</v>
      </c>
      <c r="CU1" s="118" t="s">
        <v>143</v>
      </c>
      <c r="CV1" s="118" t="s">
        <v>143</v>
      </c>
      <c r="CW1" s="118" t="s">
        <v>143</v>
      </c>
      <c r="CX1" s="118" t="s">
        <v>143</v>
      </c>
      <c r="CY1" s="118" t="s">
        <v>143</v>
      </c>
      <c r="CZ1" s="118" t="s">
        <v>143</v>
      </c>
      <c r="DA1" s="119" t="s">
        <v>145</v>
      </c>
      <c r="DB1" s="119" t="s">
        <v>145</v>
      </c>
      <c r="DC1" s="119" t="s">
        <v>145</v>
      </c>
      <c r="DD1" s="119" t="s">
        <v>145</v>
      </c>
      <c r="DE1" s="119" t="s">
        <v>145</v>
      </c>
      <c r="DF1" s="119" t="s">
        <v>145</v>
      </c>
      <c r="DG1" s="119" t="s">
        <v>145</v>
      </c>
      <c r="DH1" s="119" t="s">
        <v>145</v>
      </c>
      <c r="DI1" s="119" t="s">
        <v>145</v>
      </c>
      <c r="DJ1" s="119" t="s">
        <v>145</v>
      </c>
      <c r="DK1" s="119" t="s">
        <v>145</v>
      </c>
      <c r="DL1" s="119" t="s">
        <v>145</v>
      </c>
      <c r="DM1" s="119" t="s">
        <v>145</v>
      </c>
      <c r="DN1" s="119" t="s">
        <v>145</v>
      </c>
      <c r="DO1" s="119" t="s">
        <v>145</v>
      </c>
      <c r="DP1" s="119" t="s">
        <v>145</v>
      </c>
      <c r="DQ1" s="119" t="s">
        <v>145</v>
      </c>
      <c r="DR1" s="119" t="s">
        <v>145</v>
      </c>
      <c r="DS1" s="119" t="s">
        <v>145</v>
      </c>
      <c r="DT1" s="119" t="s">
        <v>145</v>
      </c>
      <c r="DU1" s="119" t="s">
        <v>145</v>
      </c>
      <c r="DV1" s="119" t="s">
        <v>145</v>
      </c>
      <c r="DW1" s="119" t="s">
        <v>145</v>
      </c>
      <c r="DX1" s="119" t="s">
        <v>145</v>
      </c>
      <c r="DY1" s="119" t="s">
        <v>145</v>
      </c>
      <c r="DZ1" s="119" t="s">
        <v>145</v>
      </c>
      <c r="EA1" s="119" t="s">
        <v>145</v>
      </c>
      <c r="EB1" s="119" t="s">
        <v>145</v>
      </c>
      <c r="EC1" s="119" t="s">
        <v>145</v>
      </c>
      <c r="ED1" s="119" t="s">
        <v>145</v>
      </c>
      <c r="EE1" s="119" t="s">
        <v>145</v>
      </c>
      <c r="EF1" s="119" t="s">
        <v>145</v>
      </c>
      <c r="EG1" s="119" t="s">
        <v>145</v>
      </c>
      <c r="EH1" s="119" t="s">
        <v>145</v>
      </c>
      <c r="EI1" s="119" t="s">
        <v>145</v>
      </c>
      <c r="EJ1" s="119" t="s">
        <v>145</v>
      </c>
      <c r="EK1" s="119" t="s">
        <v>145</v>
      </c>
      <c r="EL1" s="119" t="s">
        <v>145</v>
      </c>
      <c r="EM1" s="119" t="s">
        <v>145</v>
      </c>
      <c r="EN1" s="119" t="s">
        <v>145</v>
      </c>
      <c r="EO1" s="119" t="s">
        <v>145</v>
      </c>
      <c r="EP1" s="119" t="s">
        <v>145</v>
      </c>
      <c r="EQ1" s="119" t="s">
        <v>145</v>
      </c>
      <c r="ER1" s="119" t="s">
        <v>145</v>
      </c>
      <c r="ES1" s="119" t="s">
        <v>145</v>
      </c>
      <c r="ET1" s="119" t="s">
        <v>145</v>
      </c>
      <c r="EU1" s="119" t="s">
        <v>145</v>
      </c>
      <c r="EV1" s="119" t="s">
        <v>145</v>
      </c>
      <c r="EW1" s="119" t="s">
        <v>145</v>
      </c>
      <c r="EX1" s="119" t="s">
        <v>145</v>
      </c>
      <c r="EY1" s="119" t="s">
        <v>145</v>
      </c>
      <c r="EZ1" s="119" t="s">
        <v>145</v>
      </c>
      <c r="FA1" s="119" t="s">
        <v>145</v>
      </c>
      <c r="FB1" s="119" t="s">
        <v>145</v>
      </c>
      <c r="FC1" s="119" t="s">
        <v>145</v>
      </c>
      <c r="FD1" s="119" t="s">
        <v>145</v>
      </c>
      <c r="FE1" s="119" t="s">
        <v>145</v>
      </c>
    </row>
    <row r="2" spans="1:161" s="78" customFormat="1" ht="127.5" x14ac:dyDescent="0.2">
      <c r="A2" s="66" t="s">
        <v>449</v>
      </c>
      <c r="B2" s="66" t="s">
        <v>296</v>
      </c>
      <c r="C2" s="67"/>
      <c r="D2" s="67" t="s">
        <v>88</v>
      </c>
      <c r="E2" s="62" t="s">
        <v>29</v>
      </c>
      <c r="F2" s="63" t="s">
        <v>30</v>
      </c>
      <c r="G2" s="64" t="s">
        <v>31</v>
      </c>
      <c r="H2" s="67" t="s">
        <v>39</v>
      </c>
      <c r="I2" s="62" t="s">
        <v>40</v>
      </c>
      <c r="J2" s="64" t="s">
        <v>41</v>
      </c>
      <c r="K2" s="64" t="s">
        <v>42</v>
      </c>
      <c r="L2" s="64" t="s">
        <v>43</v>
      </c>
      <c r="M2" s="64" t="s">
        <v>44</v>
      </c>
      <c r="N2" s="64" t="s">
        <v>45</v>
      </c>
      <c r="O2" s="64" t="s">
        <v>46</v>
      </c>
      <c r="P2" s="113" t="s">
        <v>47</v>
      </c>
      <c r="Q2" s="115" t="s">
        <v>48</v>
      </c>
      <c r="R2" s="116" t="s">
        <v>49</v>
      </c>
      <c r="S2" s="116" t="s">
        <v>50</v>
      </c>
      <c r="T2" s="116" t="s">
        <v>51</v>
      </c>
      <c r="U2" s="116" t="s">
        <v>52</v>
      </c>
      <c r="V2" s="116" t="s">
        <v>53</v>
      </c>
      <c r="W2" s="117" t="s">
        <v>54</v>
      </c>
      <c r="X2" s="114" t="s">
        <v>55</v>
      </c>
      <c r="Y2" s="62" t="s">
        <v>56</v>
      </c>
      <c r="Z2" s="88" t="s">
        <v>57</v>
      </c>
      <c r="AA2" s="88" t="s">
        <v>58</v>
      </c>
      <c r="AB2" s="88" t="s">
        <v>59</v>
      </c>
      <c r="AC2" s="88" t="s">
        <v>60</v>
      </c>
      <c r="AD2" s="88" t="s">
        <v>61</v>
      </c>
      <c r="AE2" s="88" t="s">
        <v>62</v>
      </c>
      <c r="AF2" s="62" t="s">
        <v>63</v>
      </c>
      <c r="AG2" s="88" t="s">
        <v>57</v>
      </c>
      <c r="AH2" s="88" t="s">
        <v>58</v>
      </c>
      <c r="AI2" s="88" t="s">
        <v>59</v>
      </c>
      <c r="AJ2" s="88" t="s">
        <v>64</v>
      </c>
      <c r="AK2" s="88" t="s">
        <v>61</v>
      </c>
      <c r="AL2" s="88" t="s">
        <v>62</v>
      </c>
      <c r="AM2" s="62" t="s">
        <v>65</v>
      </c>
      <c r="AN2" s="88" t="s">
        <v>57</v>
      </c>
      <c r="AO2" s="88" t="s">
        <v>58</v>
      </c>
      <c r="AP2" s="88" t="s">
        <v>59</v>
      </c>
      <c r="AQ2" s="88" t="s">
        <v>60</v>
      </c>
      <c r="AR2" s="88" t="s">
        <v>61</v>
      </c>
      <c r="AS2" s="65" t="s">
        <v>66</v>
      </c>
      <c r="AT2" s="65" t="s">
        <v>67</v>
      </c>
      <c r="AU2" s="62" t="s">
        <v>73</v>
      </c>
      <c r="AV2" s="85" t="s">
        <v>144</v>
      </c>
      <c r="AW2" s="86" t="s">
        <v>29</v>
      </c>
      <c r="AX2" s="87" t="s">
        <v>30</v>
      </c>
      <c r="AY2" s="88" t="s">
        <v>31</v>
      </c>
      <c r="AZ2" s="88" t="s">
        <v>32</v>
      </c>
      <c r="BA2" s="88" t="s">
        <v>33</v>
      </c>
      <c r="BB2" s="88" t="s">
        <v>34</v>
      </c>
      <c r="BC2" s="89" t="s">
        <v>35</v>
      </c>
      <c r="BD2" s="89" t="s">
        <v>36</v>
      </c>
      <c r="BE2" s="89" t="s">
        <v>37</v>
      </c>
      <c r="BF2" s="89" t="s">
        <v>38</v>
      </c>
      <c r="BG2" s="85" t="s">
        <v>39</v>
      </c>
      <c r="BH2" s="86" t="s">
        <v>40</v>
      </c>
      <c r="BI2" s="88" t="s">
        <v>41</v>
      </c>
      <c r="BJ2" s="88" t="s">
        <v>42</v>
      </c>
      <c r="BK2" s="88" t="s">
        <v>43</v>
      </c>
      <c r="BL2" s="88" t="s">
        <v>44</v>
      </c>
      <c r="BM2" s="88" t="s">
        <v>45</v>
      </c>
      <c r="BN2" s="88" t="s">
        <v>46</v>
      </c>
      <c r="BO2" s="86" t="s">
        <v>47</v>
      </c>
      <c r="BP2" s="88" t="s">
        <v>48</v>
      </c>
      <c r="BQ2" s="88" t="s">
        <v>49</v>
      </c>
      <c r="BR2" s="88" t="s">
        <v>50</v>
      </c>
      <c r="BS2" s="88" t="s">
        <v>51</v>
      </c>
      <c r="BT2" s="88" t="s">
        <v>52</v>
      </c>
      <c r="BU2" s="88" t="s">
        <v>53</v>
      </c>
      <c r="BV2" s="88" t="s">
        <v>54</v>
      </c>
      <c r="BW2" s="86" t="s">
        <v>55</v>
      </c>
      <c r="BX2" s="86" t="s">
        <v>56</v>
      </c>
      <c r="BY2" s="88" t="s">
        <v>57</v>
      </c>
      <c r="BZ2" s="88" t="s">
        <v>58</v>
      </c>
      <c r="CA2" s="88" t="s">
        <v>59</v>
      </c>
      <c r="CB2" s="88" t="s">
        <v>60</v>
      </c>
      <c r="CC2" s="88" t="s">
        <v>61</v>
      </c>
      <c r="CD2" s="88" t="s">
        <v>62</v>
      </c>
      <c r="CE2" s="86" t="s">
        <v>63</v>
      </c>
      <c r="CF2" s="88" t="s">
        <v>57</v>
      </c>
      <c r="CG2" s="88" t="s">
        <v>58</v>
      </c>
      <c r="CH2" s="88" t="s">
        <v>59</v>
      </c>
      <c r="CI2" s="88" t="s">
        <v>64</v>
      </c>
      <c r="CJ2" s="88" t="s">
        <v>61</v>
      </c>
      <c r="CK2" s="88" t="s">
        <v>62</v>
      </c>
      <c r="CL2" s="86" t="s">
        <v>65</v>
      </c>
      <c r="CM2" s="88" t="s">
        <v>57</v>
      </c>
      <c r="CN2" s="88" t="s">
        <v>58</v>
      </c>
      <c r="CO2" s="88" t="s">
        <v>59</v>
      </c>
      <c r="CP2" s="88" t="s">
        <v>60</v>
      </c>
      <c r="CQ2" s="88" t="s">
        <v>61</v>
      </c>
      <c r="CR2" s="88" t="s">
        <v>62</v>
      </c>
      <c r="CS2" s="89" t="s">
        <v>66</v>
      </c>
      <c r="CT2" s="89" t="s">
        <v>67</v>
      </c>
      <c r="CU2" s="89" t="s">
        <v>68</v>
      </c>
      <c r="CV2" s="89" t="s">
        <v>69</v>
      </c>
      <c r="CW2" s="89" t="s">
        <v>70</v>
      </c>
      <c r="CX2" s="89" t="s">
        <v>71</v>
      </c>
      <c r="CY2" s="89" t="s">
        <v>72</v>
      </c>
      <c r="CZ2" s="86" t="s">
        <v>73</v>
      </c>
      <c r="DA2" s="85" t="s">
        <v>146</v>
      </c>
      <c r="DB2" s="86" t="s">
        <v>29</v>
      </c>
      <c r="DC2" s="87" t="s">
        <v>30</v>
      </c>
      <c r="DD2" s="88" t="s">
        <v>31</v>
      </c>
      <c r="DE2" s="88" t="s">
        <v>32</v>
      </c>
      <c r="DF2" s="88" t="s">
        <v>33</v>
      </c>
      <c r="DG2" s="88" t="s">
        <v>34</v>
      </c>
      <c r="DH2" s="89" t="s">
        <v>35</v>
      </c>
      <c r="DI2" s="89" t="s">
        <v>36</v>
      </c>
      <c r="DJ2" s="89" t="s">
        <v>37</v>
      </c>
      <c r="DK2" s="89" t="s">
        <v>38</v>
      </c>
      <c r="DL2" s="85" t="s">
        <v>39</v>
      </c>
      <c r="DM2" s="86" t="s">
        <v>40</v>
      </c>
      <c r="DN2" s="88" t="s">
        <v>41</v>
      </c>
      <c r="DO2" s="88" t="s">
        <v>42</v>
      </c>
      <c r="DP2" s="88" t="s">
        <v>43</v>
      </c>
      <c r="DQ2" s="88" t="s">
        <v>44</v>
      </c>
      <c r="DR2" s="88" t="s">
        <v>45</v>
      </c>
      <c r="DS2" s="88" t="s">
        <v>46</v>
      </c>
      <c r="DT2" s="86" t="s">
        <v>47</v>
      </c>
      <c r="DU2" s="88" t="s">
        <v>48</v>
      </c>
      <c r="DV2" s="88" t="s">
        <v>49</v>
      </c>
      <c r="DW2" s="88" t="s">
        <v>50</v>
      </c>
      <c r="DX2" s="88" t="s">
        <v>51</v>
      </c>
      <c r="DY2" s="88" t="s">
        <v>52</v>
      </c>
      <c r="DZ2" s="88" t="s">
        <v>53</v>
      </c>
      <c r="EA2" s="88" t="s">
        <v>54</v>
      </c>
      <c r="EB2" s="86" t="s">
        <v>55</v>
      </c>
      <c r="EC2" s="86" t="s">
        <v>56</v>
      </c>
      <c r="ED2" s="88" t="s">
        <v>57</v>
      </c>
      <c r="EE2" s="88" t="s">
        <v>58</v>
      </c>
      <c r="EF2" s="88" t="s">
        <v>59</v>
      </c>
      <c r="EG2" s="88" t="s">
        <v>60</v>
      </c>
      <c r="EH2" s="88" t="s">
        <v>61</v>
      </c>
      <c r="EI2" s="88" t="s">
        <v>62</v>
      </c>
      <c r="EJ2" s="86" t="s">
        <v>63</v>
      </c>
      <c r="EK2" s="88" t="s">
        <v>57</v>
      </c>
      <c r="EL2" s="88" t="s">
        <v>58</v>
      </c>
      <c r="EM2" s="88" t="s">
        <v>59</v>
      </c>
      <c r="EN2" s="88" t="s">
        <v>64</v>
      </c>
      <c r="EO2" s="88" t="s">
        <v>61</v>
      </c>
      <c r="EP2" s="88" t="s">
        <v>62</v>
      </c>
      <c r="EQ2" s="86" t="s">
        <v>65</v>
      </c>
      <c r="ER2" s="88" t="s">
        <v>57</v>
      </c>
      <c r="ES2" s="88" t="s">
        <v>58</v>
      </c>
      <c r="ET2" s="88" t="s">
        <v>59</v>
      </c>
      <c r="EU2" s="88" t="s">
        <v>60</v>
      </c>
      <c r="EV2" s="88" t="s">
        <v>61</v>
      </c>
      <c r="EW2" s="88" t="s">
        <v>62</v>
      </c>
      <c r="EX2" s="89" t="s">
        <v>66</v>
      </c>
      <c r="EY2" s="89" t="s">
        <v>67</v>
      </c>
      <c r="EZ2" s="89" t="s">
        <v>68</v>
      </c>
      <c r="FA2" s="89" t="s">
        <v>69</v>
      </c>
      <c r="FB2" s="89" t="s">
        <v>70</v>
      </c>
      <c r="FC2" s="89" t="s">
        <v>71</v>
      </c>
      <c r="FD2" s="89" t="s">
        <v>72</v>
      </c>
      <c r="FE2" s="86" t="s">
        <v>73</v>
      </c>
    </row>
    <row r="3" spans="1:161" s="120" customFormat="1" ht="15" customHeight="1" x14ac:dyDescent="0.3">
      <c r="C3" s="120" t="s">
        <v>142</v>
      </c>
      <c r="D3" s="120">
        <v>8</v>
      </c>
      <c r="E3" s="120">
        <v>9</v>
      </c>
      <c r="F3" s="120">
        <v>10</v>
      </c>
      <c r="G3" s="120">
        <v>11</v>
      </c>
      <c r="H3" s="120">
        <v>20</v>
      </c>
      <c r="I3" s="120">
        <v>21</v>
      </c>
      <c r="J3" s="120">
        <v>22</v>
      </c>
      <c r="K3" s="120">
        <v>23</v>
      </c>
      <c r="L3" s="120">
        <v>24</v>
      </c>
      <c r="M3" s="120">
        <v>25</v>
      </c>
      <c r="N3" s="120">
        <v>26</v>
      </c>
      <c r="O3" s="120">
        <v>27</v>
      </c>
      <c r="P3" s="120">
        <v>28</v>
      </c>
      <c r="Q3" s="120">
        <v>29</v>
      </c>
      <c r="R3" s="120">
        <v>30</v>
      </c>
      <c r="S3" s="120">
        <v>31</v>
      </c>
      <c r="T3" s="120">
        <v>32</v>
      </c>
      <c r="U3" s="120">
        <v>33</v>
      </c>
      <c r="V3" s="120">
        <v>34</v>
      </c>
      <c r="W3" s="120">
        <v>35</v>
      </c>
      <c r="X3" s="120">
        <v>36</v>
      </c>
      <c r="Y3" s="120">
        <v>37</v>
      </c>
      <c r="Z3" s="120">
        <v>38</v>
      </c>
      <c r="AA3" s="120">
        <v>39</v>
      </c>
      <c r="AB3" s="120">
        <v>40</v>
      </c>
      <c r="AC3" s="120">
        <v>41</v>
      </c>
      <c r="AD3" s="120">
        <v>42</v>
      </c>
      <c r="AE3" s="120">
        <v>43</v>
      </c>
      <c r="AF3" s="120">
        <v>44</v>
      </c>
      <c r="AG3" s="120">
        <v>45</v>
      </c>
      <c r="AH3" s="120">
        <v>46</v>
      </c>
      <c r="AI3" s="120">
        <v>47</v>
      </c>
      <c r="AJ3" s="120">
        <v>48</v>
      </c>
      <c r="AK3" s="120">
        <v>49</v>
      </c>
      <c r="AL3" s="120">
        <v>50</v>
      </c>
      <c r="AM3" s="120">
        <v>51</v>
      </c>
      <c r="AN3" s="120">
        <v>52</v>
      </c>
      <c r="AO3" s="120">
        <v>53</v>
      </c>
      <c r="AP3" s="120">
        <v>54</v>
      </c>
      <c r="AQ3" s="120">
        <v>55</v>
      </c>
      <c r="AR3" s="120">
        <v>56</v>
      </c>
      <c r="AS3" s="120">
        <v>58</v>
      </c>
      <c r="AT3" s="120">
        <v>59</v>
      </c>
      <c r="AU3" s="120">
        <v>65</v>
      </c>
      <c r="AV3" s="120">
        <v>8</v>
      </c>
      <c r="AW3" s="120">
        <v>9</v>
      </c>
      <c r="AX3" s="120">
        <v>10</v>
      </c>
      <c r="AY3" s="120">
        <v>11</v>
      </c>
      <c r="AZ3" s="120">
        <v>12</v>
      </c>
      <c r="BA3" s="120">
        <v>13</v>
      </c>
      <c r="BB3" s="120">
        <v>14</v>
      </c>
      <c r="BC3" s="120">
        <v>15</v>
      </c>
      <c r="BD3" s="120">
        <v>16</v>
      </c>
      <c r="BE3" s="120">
        <v>17</v>
      </c>
      <c r="BF3" s="120">
        <v>18</v>
      </c>
      <c r="BG3" s="120">
        <v>20</v>
      </c>
      <c r="BH3" s="120">
        <v>21</v>
      </c>
      <c r="BI3" s="120">
        <v>22</v>
      </c>
      <c r="BJ3" s="120">
        <v>23</v>
      </c>
      <c r="BK3" s="120">
        <v>24</v>
      </c>
      <c r="BL3" s="120">
        <v>25</v>
      </c>
      <c r="BM3" s="120">
        <v>26</v>
      </c>
      <c r="BN3" s="120">
        <v>27</v>
      </c>
      <c r="BO3" s="120">
        <v>28</v>
      </c>
      <c r="BP3" s="120">
        <v>29</v>
      </c>
      <c r="BQ3" s="120">
        <v>30</v>
      </c>
      <c r="BR3" s="120">
        <v>31</v>
      </c>
      <c r="BS3" s="120">
        <v>32</v>
      </c>
      <c r="BT3" s="120">
        <v>33</v>
      </c>
      <c r="BU3" s="120">
        <v>34</v>
      </c>
      <c r="BV3" s="120">
        <v>35</v>
      </c>
      <c r="BW3" s="120">
        <v>36</v>
      </c>
      <c r="BX3" s="120">
        <v>37</v>
      </c>
      <c r="BY3" s="120">
        <v>38</v>
      </c>
      <c r="BZ3" s="120">
        <v>39</v>
      </c>
      <c r="CA3" s="120">
        <v>40</v>
      </c>
      <c r="CB3" s="120">
        <v>41</v>
      </c>
      <c r="CC3" s="120">
        <v>42</v>
      </c>
      <c r="CD3" s="120">
        <v>43</v>
      </c>
      <c r="CE3" s="120">
        <v>44</v>
      </c>
      <c r="CF3" s="120">
        <v>45</v>
      </c>
      <c r="CG3" s="120">
        <v>46</v>
      </c>
      <c r="CH3" s="120">
        <v>47</v>
      </c>
      <c r="CI3" s="120">
        <v>48</v>
      </c>
      <c r="CJ3" s="120">
        <v>49</v>
      </c>
      <c r="CK3" s="120">
        <v>50</v>
      </c>
      <c r="CL3" s="120">
        <v>51</v>
      </c>
      <c r="CM3" s="120">
        <v>52</v>
      </c>
      <c r="CN3" s="120">
        <v>53</v>
      </c>
      <c r="CO3" s="120">
        <v>54</v>
      </c>
      <c r="CP3" s="120">
        <v>55</v>
      </c>
      <c r="CQ3" s="120">
        <v>56</v>
      </c>
      <c r="CR3" s="120">
        <v>57</v>
      </c>
      <c r="CS3" s="120">
        <v>58</v>
      </c>
      <c r="CT3" s="120">
        <v>59</v>
      </c>
      <c r="CU3" s="120">
        <v>60</v>
      </c>
      <c r="CV3" s="120">
        <v>61</v>
      </c>
      <c r="CW3" s="120">
        <v>62</v>
      </c>
      <c r="CX3" s="120">
        <v>63</v>
      </c>
      <c r="CY3" s="120">
        <v>64</v>
      </c>
      <c r="CZ3" s="120">
        <v>65</v>
      </c>
      <c r="DA3" s="120">
        <v>8</v>
      </c>
      <c r="DB3" s="120">
        <v>9</v>
      </c>
      <c r="DC3" s="120">
        <v>10</v>
      </c>
      <c r="DD3" s="120">
        <v>11</v>
      </c>
      <c r="DE3" s="120">
        <v>12</v>
      </c>
      <c r="DF3" s="120">
        <v>13</v>
      </c>
      <c r="DG3" s="120">
        <v>14</v>
      </c>
      <c r="DH3" s="120">
        <v>15</v>
      </c>
      <c r="DI3" s="120">
        <v>16</v>
      </c>
      <c r="DJ3" s="120">
        <v>17</v>
      </c>
      <c r="DK3" s="120">
        <v>18</v>
      </c>
      <c r="DL3" s="120">
        <v>20</v>
      </c>
      <c r="DM3" s="120">
        <v>21</v>
      </c>
      <c r="DN3" s="120">
        <v>22</v>
      </c>
      <c r="DO3" s="120">
        <v>23</v>
      </c>
      <c r="DP3" s="120">
        <v>24</v>
      </c>
      <c r="DQ3" s="120">
        <v>25</v>
      </c>
      <c r="DR3" s="120">
        <v>26</v>
      </c>
      <c r="DS3" s="120">
        <v>27</v>
      </c>
      <c r="DT3" s="120">
        <v>28</v>
      </c>
      <c r="DU3" s="120">
        <v>29</v>
      </c>
      <c r="DV3" s="120">
        <v>30</v>
      </c>
      <c r="DW3" s="120">
        <v>31</v>
      </c>
      <c r="DX3" s="120">
        <v>32</v>
      </c>
      <c r="DY3" s="120">
        <v>33</v>
      </c>
      <c r="DZ3" s="120">
        <v>34</v>
      </c>
      <c r="EA3" s="120">
        <v>35</v>
      </c>
      <c r="EB3" s="120">
        <v>36</v>
      </c>
      <c r="EC3" s="120">
        <v>37</v>
      </c>
      <c r="ED3" s="120">
        <v>38</v>
      </c>
      <c r="EE3" s="120">
        <v>39</v>
      </c>
      <c r="EF3" s="120">
        <v>40</v>
      </c>
      <c r="EG3" s="120">
        <v>41</v>
      </c>
      <c r="EH3" s="120">
        <v>42</v>
      </c>
      <c r="EI3" s="120">
        <v>43</v>
      </c>
      <c r="EJ3" s="120">
        <v>44</v>
      </c>
      <c r="EK3" s="120">
        <v>45</v>
      </c>
      <c r="EL3" s="120">
        <v>46</v>
      </c>
      <c r="EM3" s="120">
        <v>47</v>
      </c>
      <c r="EN3" s="120">
        <v>48</v>
      </c>
      <c r="EO3" s="120">
        <v>49</v>
      </c>
      <c r="EP3" s="120">
        <v>50</v>
      </c>
      <c r="EQ3" s="120">
        <v>51</v>
      </c>
      <c r="ER3" s="120">
        <v>52</v>
      </c>
      <c r="ES3" s="120">
        <v>53</v>
      </c>
      <c r="ET3" s="120">
        <v>54</v>
      </c>
      <c r="EU3" s="120">
        <v>55</v>
      </c>
      <c r="EV3" s="120">
        <v>56</v>
      </c>
      <c r="EW3" s="120">
        <v>57</v>
      </c>
      <c r="EX3" s="120">
        <v>58</v>
      </c>
      <c r="EY3" s="120">
        <v>59</v>
      </c>
      <c r="EZ3" s="120">
        <v>60</v>
      </c>
      <c r="FA3" s="120">
        <v>61</v>
      </c>
      <c r="FB3" s="120">
        <v>62</v>
      </c>
      <c r="FC3" s="120">
        <v>63</v>
      </c>
      <c r="FD3" s="120">
        <v>64</v>
      </c>
      <c r="FE3" s="120">
        <v>65</v>
      </c>
    </row>
    <row r="4" spans="1:161" s="120" customFormat="1" ht="15" customHeight="1" x14ac:dyDescent="0.3">
      <c r="C4" s="120" t="s">
        <v>141</v>
      </c>
      <c r="D4" s="120" t="s">
        <v>93</v>
      </c>
      <c r="E4" s="120" t="s">
        <v>93</v>
      </c>
      <c r="F4" s="120" t="s">
        <v>93</v>
      </c>
      <c r="G4" s="120" t="s">
        <v>93</v>
      </c>
      <c r="H4" s="120" t="s">
        <v>93</v>
      </c>
      <c r="I4" s="120" t="s">
        <v>93</v>
      </c>
      <c r="J4" s="120" t="s">
        <v>93</v>
      </c>
      <c r="K4" s="120" t="s">
        <v>93</v>
      </c>
      <c r="L4" s="120" t="s">
        <v>93</v>
      </c>
      <c r="M4" s="120" t="s">
        <v>93</v>
      </c>
      <c r="N4" s="120" t="s">
        <v>93</v>
      </c>
      <c r="O4" s="120" t="s">
        <v>93</v>
      </c>
      <c r="P4" s="120" t="s">
        <v>93</v>
      </c>
      <c r="Q4" s="120" t="s">
        <v>93</v>
      </c>
      <c r="R4" s="120" t="s">
        <v>93</v>
      </c>
      <c r="S4" s="120" t="s">
        <v>93</v>
      </c>
      <c r="T4" s="120" t="s">
        <v>93</v>
      </c>
      <c r="U4" s="120" t="s">
        <v>93</v>
      </c>
      <c r="V4" s="120" t="s">
        <v>93</v>
      </c>
      <c r="W4" s="120" t="s">
        <v>93</v>
      </c>
      <c r="X4" s="120" t="s">
        <v>93</v>
      </c>
      <c r="Y4" s="120" t="s">
        <v>93</v>
      </c>
      <c r="Z4" s="120" t="s">
        <v>93</v>
      </c>
      <c r="AA4" s="120" t="s">
        <v>93</v>
      </c>
      <c r="AB4" s="120" t="s">
        <v>93</v>
      </c>
      <c r="AC4" s="120" t="s">
        <v>93</v>
      </c>
      <c r="AD4" s="120" t="s">
        <v>93</v>
      </c>
      <c r="AE4" s="120" t="s">
        <v>93</v>
      </c>
      <c r="AF4" s="120" t="s">
        <v>93</v>
      </c>
      <c r="AG4" s="120" t="s">
        <v>93</v>
      </c>
      <c r="AH4" s="120" t="s">
        <v>93</v>
      </c>
      <c r="AI4" s="120" t="s">
        <v>93</v>
      </c>
      <c r="AJ4" s="120" t="s">
        <v>93</v>
      </c>
      <c r="AK4" s="120" t="s">
        <v>93</v>
      </c>
      <c r="AL4" s="120" t="s">
        <v>93</v>
      </c>
      <c r="AM4" s="120" t="s">
        <v>93</v>
      </c>
      <c r="AN4" s="120" t="s">
        <v>93</v>
      </c>
      <c r="AO4" s="120" t="s">
        <v>93</v>
      </c>
      <c r="AP4" s="120" t="s">
        <v>93</v>
      </c>
      <c r="AQ4" s="120" t="s">
        <v>93</v>
      </c>
      <c r="AR4" s="120" t="s">
        <v>93</v>
      </c>
      <c r="AS4" s="120" t="s">
        <v>93</v>
      </c>
      <c r="AT4" s="120" t="s">
        <v>93</v>
      </c>
      <c r="AU4" s="120" t="s">
        <v>93</v>
      </c>
      <c r="AV4" s="120" t="s">
        <v>94</v>
      </c>
      <c r="AW4" s="120" t="s">
        <v>94</v>
      </c>
      <c r="AX4" s="120" t="s">
        <v>94</v>
      </c>
      <c r="AY4" s="120" t="s">
        <v>94</v>
      </c>
      <c r="AZ4" s="120" t="s">
        <v>94</v>
      </c>
      <c r="BA4" s="120" t="s">
        <v>94</v>
      </c>
      <c r="BB4" s="120" t="s">
        <v>94</v>
      </c>
      <c r="BC4" s="120" t="s">
        <v>94</v>
      </c>
      <c r="BD4" s="120" t="s">
        <v>94</v>
      </c>
      <c r="BE4" s="120" t="s">
        <v>94</v>
      </c>
      <c r="BF4" s="120" t="s">
        <v>94</v>
      </c>
      <c r="BG4" s="120" t="s">
        <v>94</v>
      </c>
      <c r="BH4" s="120" t="s">
        <v>94</v>
      </c>
      <c r="BI4" s="120" t="s">
        <v>94</v>
      </c>
      <c r="BJ4" s="120" t="s">
        <v>94</v>
      </c>
      <c r="BK4" s="120" t="s">
        <v>94</v>
      </c>
      <c r="BL4" s="120" t="s">
        <v>94</v>
      </c>
      <c r="BM4" s="120" t="s">
        <v>94</v>
      </c>
      <c r="BN4" s="120" t="s">
        <v>94</v>
      </c>
      <c r="BO4" s="120" t="s">
        <v>94</v>
      </c>
      <c r="BP4" s="120" t="s">
        <v>94</v>
      </c>
      <c r="BQ4" s="120" t="s">
        <v>94</v>
      </c>
      <c r="BR4" s="120" t="s">
        <v>94</v>
      </c>
      <c r="BS4" s="120" t="s">
        <v>94</v>
      </c>
      <c r="BT4" s="120" t="s">
        <v>94</v>
      </c>
      <c r="BU4" s="120" t="s">
        <v>94</v>
      </c>
      <c r="BV4" s="120" t="s">
        <v>94</v>
      </c>
      <c r="BW4" s="120" t="s">
        <v>94</v>
      </c>
      <c r="BX4" s="120" t="s">
        <v>94</v>
      </c>
      <c r="BY4" s="120" t="s">
        <v>94</v>
      </c>
      <c r="BZ4" s="120" t="s">
        <v>94</v>
      </c>
      <c r="CA4" s="120" t="s">
        <v>94</v>
      </c>
      <c r="CB4" s="120" t="s">
        <v>94</v>
      </c>
      <c r="CC4" s="120" t="s">
        <v>94</v>
      </c>
      <c r="CD4" s="120" t="s">
        <v>94</v>
      </c>
      <c r="CE4" s="120" t="s">
        <v>94</v>
      </c>
      <c r="CF4" s="120" t="s">
        <v>94</v>
      </c>
      <c r="CG4" s="120" t="s">
        <v>94</v>
      </c>
      <c r="CH4" s="120" t="s">
        <v>94</v>
      </c>
      <c r="CI4" s="120" t="s">
        <v>94</v>
      </c>
      <c r="CJ4" s="120" t="s">
        <v>94</v>
      </c>
      <c r="CK4" s="120" t="s">
        <v>94</v>
      </c>
      <c r="CL4" s="120" t="s">
        <v>94</v>
      </c>
      <c r="CM4" s="120" t="s">
        <v>94</v>
      </c>
      <c r="CN4" s="120" t="s">
        <v>94</v>
      </c>
      <c r="CO4" s="120" t="s">
        <v>94</v>
      </c>
      <c r="CP4" s="120" t="s">
        <v>94</v>
      </c>
      <c r="CQ4" s="120" t="s">
        <v>94</v>
      </c>
      <c r="CR4" s="120" t="s">
        <v>94</v>
      </c>
      <c r="CS4" s="120" t="s">
        <v>94</v>
      </c>
      <c r="CT4" s="120" t="s">
        <v>94</v>
      </c>
      <c r="CU4" s="120" t="s">
        <v>94</v>
      </c>
      <c r="CV4" s="120" t="s">
        <v>94</v>
      </c>
      <c r="CW4" s="120" t="s">
        <v>94</v>
      </c>
      <c r="CX4" s="120" t="s">
        <v>94</v>
      </c>
      <c r="CY4" s="120" t="s">
        <v>94</v>
      </c>
      <c r="CZ4" s="120" t="s">
        <v>94</v>
      </c>
      <c r="DA4" s="120" t="s">
        <v>95</v>
      </c>
      <c r="DB4" s="120" t="s">
        <v>95</v>
      </c>
      <c r="DC4" s="120" t="s">
        <v>95</v>
      </c>
      <c r="DD4" s="120" t="s">
        <v>95</v>
      </c>
      <c r="DE4" s="120" t="s">
        <v>95</v>
      </c>
      <c r="DF4" s="120" t="s">
        <v>95</v>
      </c>
      <c r="DG4" s="120" t="s">
        <v>95</v>
      </c>
      <c r="DH4" s="120" t="s">
        <v>95</v>
      </c>
      <c r="DI4" s="120" t="s">
        <v>95</v>
      </c>
      <c r="DJ4" s="120" t="s">
        <v>95</v>
      </c>
      <c r="DK4" s="120" t="s">
        <v>95</v>
      </c>
      <c r="DL4" s="120" t="s">
        <v>95</v>
      </c>
      <c r="DM4" s="120" t="s">
        <v>95</v>
      </c>
      <c r="DN4" s="120" t="s">
        <v>95</v>
      </c>
      <c r="DO4" s="120" t="s">
        <v>95</v>
      </c>
      <c r="DP4" s="120" t="s">
        <v>95</v>
      </c>
      <c r="DQ4" s="120" t="s">
        <v>95</v>
      </c>
      <c r="DR4" s="120" t="s">
        <v>95</v>
      </c>
      <c r="DS4" s="120" t="s">
        <v>95</v>
      </c>
      <c r="DT4" s="120" t="s">
        <v>95</v>
      </c>
      <c r="DU4" s="120" t="s">
        <v>95</v>
      </c>
      <c r="DV4" s="120" t="s">
        <v>95</v>
      </c>
      <c r="DW4" s="120" t="s">
        <v>95</v>
      </c>
      <c r="DX4" s="120" t="s">
        <v>95</v>
      </c>
      <c r="DY4" s="120" t="s">
        <v>95</v>
      </c>
      <c r="DZ4" s="120" t="s">
        <v>95</v>
      </c>
      <c r="EA4" s="120" t="s">
        <v>95</v>
      </c>
      <c r="EB4" s="120" t="s">
        <v>95</v>
      </c>
      <c r="EC4" s="120" t="s">
        <v>95</v>
      </c>
      <c r="ED4" s="120" t="s">
        <v>95</v>
      </c>
      <c r="EE4" s="120" t="s">
        <v>95</v>
      </c>
      <c r="EF4" s="120" t="s">
        <v>95</v>
      </c>
      <c r="EG4" s="120" t="s">
        <v>95</v>
      </c>
      <c r="EH4" s="120" t="s">
        <v>95</v>
      </c>
      <c r="EI4" s="120" t="s">
        <v>95</v>
      </c>
      <c r="EJ4" s="120" t="s">
        <v>95</v>
      </c>
      <c r="EK4" s="120" t="s">
        <v>95</v>
      </c>
      <c r="EL4" s="120" t="s">
        <v>95</v>
      </c>
      <c r="EM4" s="120" t="s">
        <v>95</v>
      </c>
      <c r="EN4" s="120" t="s">
        <v>95</v>
      </c>
      <c r="EO4" s="120" t="s">
        <v>95</v>
      </c>
      <c r="EP4" s="120" t="s">
        <v>95</v>
      </c>
      <c r="EQ4" s="120" t="s">
        <v>95</v>
      </c>
      <c r="ER4" s="120" t="s">
        <v>95</v>
      </c>
      <c r="ES4" s="120" t="s">
        <v>95</v>
      </c>
      <c r="ET4" s="120" t="s">
        <v>95</v>
      </c>
      <c r="EU4" s="120" t="s">
        <v>95</v>
      </c>
      <c r="EV4" s="120" t="s">
        <v>95</v>
      </c>
      <c r="EW4" s="120" t="s">
        <v>95</v>
      </c>
      <c r="EX4" s="120" t="s">
        <v>95</v>
      </c>
      <c r="EY4" s="120" t="s">
        <v>95</v>
      </c>
      <c r="EZ4" s="120" t="s">
        <v>95</v>
      </c>
      <c r="FA4" s="120" t="s">
        <v>95</v>
      </c>
      <c r="FB4" s="120" t="s">
        <v>95</v>
      </c>
      <c r="FC4" s="120" t="s">
        <v>95</v>
      </c>
      <c r="FD4" s="120" t="s">
        <v>95</v>
      </c>
      <c r="FE4" s="120" t="s">
        <v>95</v>
      </c>
    </row>
    <row r="5" spans="1:161" s="121" customFormat="1" x14ac:dyDescent="0.3">
      <c r="A5" s="121">
        <f>'FN_priloga 1'!D2</f>
        <v>78</v>
      </c>
      <c r="B5" s="121">
        <f>'FN_priloga 1'!B2</f>
        <v>20192533</v>
      </c>
      <c r="C5" s="121" t="str">
        <f>+'FN_priloga 1'!B1</f>
        <v>EKONOMSKA ŠOLA MURSKA SOBOTA, NORŠINSKA ULICA 13, 9000 MURSKA SOBOTA</v>
      </c>
      <c r="D5" s="122">
        <f>+'FN_priloga 1'!$H9</f>
        <v>281454.15999999997</v>
      </c>
      <c r="E5" s="122">
        <f>+'FN_priloga 1'!$H10</f>
        <v>281454.15999999997</v>
      </c>
      <c r="F5" s="122">
        <f>+'FN_priloga 1'!$H11</f>
        <v>281454.15999999997</v>
      </c>
      <c r="G5" s="122">
        <f>+'FN_priloga 1'!$H12</f>
        <v>281454.15999999997</v>
      </c>
      <c r="H5" s="122">
        <f>+'FN_priloga 1'!$H21</f>
        <v>533872.94999999995</v>
      </c>
      <c r="I5" s="122">
        <f>+'FN_priloga 1'!$H22</f>
        <v>13587.48</v>
      </c>
      <c r="J5" s="122">
        <f>+'FN_priloga 1'!$H23</f>
        <v>2047.19</v>
      </c>
      <c r="K5" s="122">
        <f>+'FN_priloga 1'!$H24</f>
        <v>167.84</v>
      </c>
      <c r="L5" s="122">
        <f>+'FN_priloga 1'!$H25</f>
        <v>0</v>
      </c>
      <c r="M5" s="122">
        <f>+'FN_priloga 1'!$H26</f>
        <v>0</v>
      </c>
      <c r="N5" s="122">
        <f>+'FN_priloga 1'!$H27</f>
        <v>10179.65</v>
      </c>
      <c r="O5" s="122">
        <f>+'FN_priloga 1'!$H28</f>
        <v>1192.8</v>
      </c>
      <c r="P5" s="122">
        <f>+'FN_priloga 1'!$H29</f>
        <v>77544.260000000009</v>
      </c>
      <c r="Q5" s="122">
        <f>+'FN_priloga 1'!$H30</f>
        <v>10976.61</v>
      </c>
      <c r="R5" s="122">
        <f>+'FN_priloga 1'!$H31</f>
        <v>104.52</v>
      </c>
      <c r="S5" s="122">
        <f>+'FN_priloga 1'!$H32</f>
        <v>1088.42</v>
      </c>
      <c r="T5" s="122">
        <f>+'FN_priloga 1'!$H33</f>
        <v>7798.8</v>
      </c>
      <c r="U5" s="122">
        <f>+'FN_priloga 1'!$H34</f>
        <v>3253.95</v>
      </c>
      <c r="V5" s="122">
        <f>+'FN_priloga 1'!$H35</f>
        <v>3346.35</v>
      </c>
      <c r="W5" s="122">
        <f>+'FN_priloga 1'!$H36</f>
        <v>50975.61</v>
      </c>
      <c r="X5" s="122">
        <f>+'FN_priloga 1'!$H37</f>
        <v>442741.20999999996</v>
      </c>
      <c r="Y5" s="122">
        <f>+'FN_priloga 1'!$H38</f>
        <v>356517.7</v>
      </c>
      <c r="Z5" s="122">
        <f>+'FN_priloga 1'!$H39</f>
        <v>286762.42</v>
      </c>
      <c r="AA5" s="122">
        <f>+'FN_priloga 1'!$H40</f>
        <v>46168.75</v>
      </c>
      <c r="AB5" s="122">
        <f>+'FN_priloga 1'!$H41</f>
        <v>3850.44</v>
      </c>
      <c r="AC5" s="122">
        <f>+'FN_priloga 1'!$H42</f>
        <v>0</v>
      </c>
      <c r="AD5" s="122">
        <f>+'FN_priloga 1'!$H43</f>
        <v>8071.26</v>
      </c>
      <c r="AE5" s="122">
        <f>+'FN_priloga 1'!$H44</f>
        <v>11664.83</v>
      </c>
      <c r="AF5" s="122">
        <f>+'FN_priloga 1'!$H45</f>
        <v>82582.379999999976</v>
      </c>
      <c r="AG5" s="122">
        <f>+'FN_priloga 1'!$H46</f>
        <v>61954.99</v>
      </c>
      <c r="AH5" s="122">
        <f>+'FN_priloga 1'!$H47</f>
        <v>9974.75</v>
      </c>
      <c r="AI5" s="122">
        <f>+'FN_priloga 1'!$H48</f>
        <v>1539.12</v>
      </c>
      <c r="AJ5" s="122">
        <f>+'FN_priloga 1'!$H49</f>
        <v>0</v>
      </c>
      <c r="AK5" s="122">
        <f>+'FN_priloga 1'!$H50</f>
        <v>3723.84</v>
      </c>
      <c r="AL5" s="122">
        <f>+'FN_priloga 1'!$H51</f>
        <v>5389.68</v>
      </c>
      <c r="AM5" s="122">
        <f>+'FN_priloga 1'!$H52</f>
        <v>3641.1299999999997</v>
      </c>
      <c r="AN5" s="122">
        <f>+'FN_priloga 1'!$H53</f>
        <v>3136.2</v>
      </c>
      <c r="AO5" s="122">
        <f>+'FN_priloga 1'!$H54</f>
        <v>504.93</v>
      </c>
      <c r="AP5" s="122">
        <f>+'FN_priloga 1'!$H55</f>
        <v>0</v>
      </c>
      <c r="AQ5" s="122">
        <f>+'FN_priloga 1'!$H56</f>
        <v>0</v>
      </c>
      <c r="AR5" s="122">
        <f>+'FN_priloga 1'!$H57</f>
        <v>0</v>
      </c>
      <c r="AS5" s="122">
        <f>+'FN_priloga 1'!$H59</f>
        <v>0</v>
      </c>
      <c r="AT5" s="122">
        <f>+'FN_priloga 1'!$H60</f>
        <v>0</v>
      </c>
      <c r="AU5" s="122">
        <f>+'FN_priloga 1'!$H66</f>
        <v>-252419</v>
      </c>
      <c r="AV5" s="122">
        <f>+'FN_priloga 1'!$I$9</f>
        <v>136031.71000000002</v>
      </c>
      <c r="AW5" s="122">
        <f>+'FN_priloga 1'!$I$10</f>
        <v>136031.71000000002</v>
      </c>
      <c r="AX5" s="122">
        <f>+'FN_priloga 1'!$I$11</f>
        <v>136031.71000000002</v>
      </c>
      <c r="AY5" s="122">
        <f>+'FN_priloga 1'!$I12</f>
        <v>0</v>
      </c>
      <c r="AZ5" s="122">
        <f>+'FN_priloga 1'!$I13</f>
        <v>66126.710000000006</v>
      </c>
      <c r="BA5" s="122">
        <f>+'FN_priloga 1'!$I$14</f>
        <v>0</v>
      </c>
      <c r="BB5" s="122">
        <f>+'FN_priloga 1'!$I$15</f>
        <v>69905</v>
      </c>
      <c r="BC5" s="122">
        <f>+'FN_priloga 1'!$I$16</f>
        <v>0</v>
      </c>
      <c r="BD5" s="122">
        <f>+'FN_priloga 1'!$I$17</f>
        <v>0</v>
      </c>
      <c r="BE5" s="122">
        <f>+'FN_priloga 1'!$I$18</f>
        <v>0</v>
      </c>
      <c r="BF5" s="122">
        <f>+'FN_priloga 1'!$I$19</f>
        <v>0</v>
      </c>
      <c r="BG5" s="122">
        <f>+'FN_priloga 1'!$I$21</f>
        <v>136031.88999999998</v>
      </c>
      <c r="BH5" s="122">
        <f>+'FN_priloga 1'!$I$22</f>
        <v>1583.02</v>
      </c>
      <c r="BI5" s="122">
        <f>+'FN_priloga 1'!$I$23</f>
        <v>170.1</v>
      </c>
      <c r="BJ5" s="122">
        <f>+'FN_priloga 1'!$I$24</f>
        <v>0</v>
      </c>
      <c r="BK5" s="122">
        <f>+'FN_priloga 1'!$I$25</f>
        <v>0</v>
      </c>
      <c r="BL5" s="122">
        <f>+'FN_priloga 1'!$I$26</f>
        <v>0</v>
      </c>
      <c r="BM5" s="122">
        <f>+'FN_priloga 1'!$I$27</f>
        <v>1208.9000000000001</v>
      </c>
      <c r="BN5" s="122">
        <f>+'FN_priloga 1'!$I$28</f>
        <v>204.02</v>
      </c>
      <c r="BO5" s="122">
        <f>+'FN_priloga 1'!$I$29</f>
        <v>62506.539999999994</v>
      </c>
      <c r="BP5" s="122">
        <f>+'FN_priloga 1'!$I$30</f>
        <v>0</v>
      </c>
      <c r="BQ5" s="122">
        <f>+'FN_priloga 1'!$I$31</f>
        <v>0</v>
      </c>
      <c r="BR5" s="122">
        <f>+'FN_priloga 1'!$I$32</f>
        <v>341.25</v>
      </c>
      <c r="BS5" s="122">
        <f>+'FN_priloga 1'!$I$33</f>
        <v>944.7</v>
      </c>
      <c r="BT5" s="122">
        <f>+'FN_priloga 1'!$I$34</f>
        <v>250.25</v>
      </c>
      <c r="BU5" s="122">
        <f>+'FN_priloga 1'!$I$35</f>
        <v>13.07</v>
      </c>
      <c r="BV5" s="122">
        <f>+'FN_priloga 1'!$I$36</f>
        <v>60957.27</v>
      </c>
      <c r="BW5" s="122">
        <f>+'FN_priloga 1'!$I$37</f>
        <v>71942.33</v>
      </c>
      <c r="BX5" s="122">
        <f>+'FN_priloga 1'!$I$38</f>
        <v>17265.3</v>
      </c>
      <c r="BY5" s="122">
        <f>+'FN_priloga 1'!$I$39</f>
        <v>2300</v>
      </c>
      <c r="BZ5" s="122">
        <f>+'FN_priloga 1'!$I$40</f>
        <v>370.3</v>
      </c>
      <c r="CA5" s="122">
        <f>+'FN_priloga 1'!$I$41</f>
        <v>0</v>
      </c>
      <c r="CB5" s="122">
        <f>+'FN_priloga 1'!$I$42</f>
        <v>14595</v>
      </c>
      <c r="CC5" s="122">
        <f>+'FN_priloga 1'!$I$43</f>
        <v>0</v>
      </c>
      <c r="CD5" s="122">
        <f>+'FN_priloga 1'!$I$44</f>
        <v>0</v>
      </c>
      <c r="CE5" s="122">
        <f>+'FN_priloga 1'!$I$45</f>
        <v>3145.43</v>
      </c>
      <c r="CF5" s="122">
        <f>+'FN_priloga 1'!$I$46</f>
        <v>2709.24</v>
      </c>
      <c r="CG5" s="122">
        <f>+'FN_priloga 1'!$I$47</f>
        <v>436.19</v>
      </c>
      <c r="CH5" s="122">
        <f>+'FN_priloga 1'!$I$48</f>
        <v>0</v>
      </c>
      <c r="CI5" s="122">
        <f>+'FN_priloga 1'!$I$49</f>
        <v>0</v>
      </c>
      <c r="CJ5" s="122">
        <f>+'FN_priloga 1'!$I$50</f>
        <v>0</v>
      </c>
      <c r="CK5" s="122">
        <f>+'FN_priloga 1'!$I$51</f>
        <v>0</v>
      </c>
      <c r="CL5" s="122">
        <f>+'FN_priloga 1'!$I$52</f>
        <v>51531.6</v>
      </c>
      <c r="CM5" s="122">
        <f>+'FN_priloga 1'!$I$53</f>
        <v>41555.699999999997</v>
      </c>
      <c r="CN5" s="122">
        <f>+'FN_priloga 1'!$I$54</f>
        <v>6690.47</v>
      </c>
      <c r="CO5" s="122">
        <f>+'FN_priloga 1'!$I$55</f>
        <v>433.8</v>
      </c>
      <c r="CP5" s="122">
        <f>+'FN_priloga 1'!$I$56</f>
        <v>0</v>
      </c>
      <c r="CQ5" s="122">
        <f>+'FN_priloga 1'!$I$57</f>
        <v>886.63</v>
      </c>
      <c r="CR5" s="122">
        <f>+'FN_priloga 1'!$I$58</f>
        <v>1965</v>
      </c>
      <c r="CS5" s="122">
        <f>+'FN_priloga 1'!$I$59</f>
        <v>0</v>
      </c>
      <c r="CT5" s="122">
        <f>+'FN_priloga 1'!$I$60</f>
        <v>0</v>
      </c>
      <c r="CU5" s="122">
        <f>+'FN_priloga 1'!$I$61</f>
        <v>0</v>
      </c>
      <c r="CV5" s="122">
        <f>+'FN_priloga 1'!$I$62</f>
        <v>0</v>
      </c>
      <c r="CW5" s="122">
        <f>+'FN_priloga 1'!$I$63</f>
        <v>0</v>
      </c>
      <c r="CX5" s="122">
        <f>+'FN_priloga 1'!$I$64</f>
        <v>0</v>
      </c>
      <c r="CY5" s="122">
        <f>+'FN_priloga 1'!$I$65</f>
        <v>0</v>
      </c>
      <c r="CZ5" s="122">
        <f>+'FN_priloga 1'!$I$66</f>
        <v>-0.179999999963911</v>
      </c>
      <c r="DA5" s="122">
        <f>+'FN_priloga 1'!$J$9</f>
        <v>417485.87</v>
      </c>
      <c r="DB5" s="122">
        <f>+'FN_priloga 1'!$J$10</f>
        <v>417485.87</v>
      </c>
      <c r="DC5" s="122">
        <f>+'FN_priloga 1'!$J$11</f>
        <v>417485.87</v>
      </c>
      <c r="DD5" s="122">
        <f>+'FN_priloga 1'!$J$12</f>
        <v>281454.15999999997</v>
      </c>
      <c r="DE5" s="122">
        <f>+'FN_priloga 1'!$J$13</f>
        <v>66126.710000000006</v>
      </c>
      <c r="DF5" s="122">
        <f>+'FN_priloga 1'!$J$14</f>
        <v>0</v>
      </c>
      <c r="DG5" s="122">
        <f>+'FN_priloga 1'!$J$15</f>
        <v>69905</v>
      </c>
      <c r="DH5" s="122">
        <f>+'FN_priloga 1'!$J$16</f>
        <v>0</v>
      </c>
      <c r="DI5" s="122">
        <f>+'FN_priloga 1'!$J$17</f>
        <v>0</v>
      </c>
      <c r="DJ5" s="122">
        <f>+'FN_priloga 1'!$J$18</f>
        <v>0</v>
      </c>
      <c r="DK5" s="122">
        <f>+'FN_priloga 1'!$J$19</f>
        <v>0</v>
      </c>
      <c r="DL5" s="122">
        <f>+'FN_priloga 1'!$J$21</f>
        <v>669904.84</v>
      </c>
      <c r="DM5" s="122">
        <f>+'FN_priloga 1'!$J$22</f>
        <v>15170.5</v>
      </c>
      <c r="DN5" s="122">
        <f>+'FN_priloga 1'!$J$23</f>
        <v>2217.29</v>
      </c>
      <c r="DO5" s="122">
        <f>+'FN_priloga 1'!$J$24</f>
        <v>167.84</v>
      </c>
      <c r="DP5" s="122">
        <f>+'FN_priloga 1'!$J$25</f>
        <v>0</v>
      </c>
      <c r="DQ5" s="122">
        <f>+'FN_priloga 1'!$J$26</f>
        <v>0</v>
      </c>
      <c r="DR5" s="122">
        <f>+'FN_priloga 1'!$J$27</f>
        <v>11388.55</v>
      </c>
      <c r="DS5" s="122">
        <f>+'FN_priloga 1'!$J$28</f>
        <v>1396.82</v>
      </c>
      <c r="DT5" s="122">
        <f>+'FN_priloga 1'!$J$29</f>
        <v>140050.80000000002</v>
      </c>
      <c r="DU5" s="122">
        <f>+'FN_priloga 1'!$J$30</f>
        <v>10976.61</v>
      </c>
      <c r="DV5" s="122">
        <f>+'FN_priloga 1'!$J$31</f>
        <v>104.52</v>
      </c>
      <c r="DW5" s="122">
        <f>+'FN_priloga 1'!$J$32</f>
        <v>1429.67</v>
      </c>
      <c r="DX5" s="122">
        <f>+'FN_priloga 1'!$J$33</f>
        <v>8743.5</v>
      </c>
      <c r="DY5" s="122">
        <f>+'FN_priloga 1'!$J$34</f>
        <v>3504.2</v>
      </c>
      <c r="DZ5" s="122">
        <f>+'FN_priloga 1'!$J$35</f>
        <v>3359.42</v>
      </c>
      <c r="EA5" s="122">
        <f>+'FN_priloga 1'!$J$36</f>
        <v>111932.88</v>
      </c>
      <c r="EB5" s="122">
        <f>+'FN_priloga 1'!$J$37</f>
        <v>514683.54</v>
      </c>
      <c r="EC5" s="122">
        <f>+'FN_priloga 1'!$J$38</f>
        <v>373783</v>
      </c>
      <c r="ED5" s="122">
        <f>+'FN_priloga 1'!$J$39</f>
        <v>289062.42</v>
      </c>
      <c r="EE5" s="122">
        <f>+'FN_priloga 1'!$J$40</f>
        <v>46539.05</v>
      </c>
      <c r="EF5" s="122">
        <f>+'FN_priloga 1'!$J$41</f>
        <v>3850.44</v>
      </c>
      <c r="EG5" s="122">
        <f>+'FN_priloga 1'!$J$42</f>
        <v>14595</v>
      </c>
      <c r="EH5" s="122">
        <f>+'FN_priloga 1'!$J$43</f>
        <v>8071.26</v>
      </c>
      <c r="EI5" s="122">
        <f>+'FN_priloga 1'!$J$44</f>
        <v>11664.83</v>
      </c>
      <c r="EJ5" s="122">
        <f>+'FN_priloga 1'!$J$45</f>
        <v>85727.81</v>
      </c>
      <c r="EK5" s="122">
        <f>+'FN_priloga 1'!$J$46</f>
        <v>64664.229999999996</v>
      </c>
      <c r="EL5" s="122">
        <f>+'FN_priloga 1'!$J$47</f>
        <v>10410.94</v>
      </c>
      <c r="EM5" s="122">
        <f>+'FN_priloga 1'!$J$48</f>
        <v>1539.12</v>
      </c>
      <c r="EN5" s="122">
        <f>+'FN_priloga 1'!$J$49</f>
        <v>0</v>
      </c>
      <c r="EO5" s="122">
        <f>+'FN_priloga 1'!$J$50</f>
        <v>3723.84</v>
      </c>
      <c r="EP5" s="122">
        <f>+'FN_priloga 1'!$J$51</f>
        <v>5389.68</v>
      </c>
      <c r="EQ5" s="122">
        <f>+'FN_priloga 1'!$J$52</f>
        <v>55172.729999999996</v>
      </c>
      <c r="ER5" s="122">
        <f>+'FN_priloga 1'!$J$53</f>
        <v>44691.899999999994</v>
      </c>
      <c r="ES5" s="122">
        <f>+'FN_priloga 1'!$J$54</f>
        <v>7195.4000000000005</v>
      </c>
      <c r="ET5" s="122">
        <f>+'FN_priloga 1'!$J$55</f>
        <v>433.8</v>
      </c>
      <c r="EU5" s="122">
        <f>+'FN_priloga 1'!$J$56</f>
        <v>0</v>
      </c>
      <c r="EV5" s="122">
        <f>+'FN_priloga 1'!$J$57</f>
        <v>886.63</v>
      </c>
      <c r="EW5" s="122">
        <f>+'FN_priloga 1'!$J$58</f>
        <v>1965</v>
      </c>
      <c r="EX5" s="122">
        <f>+'FN_priloga 1'!$J$59</f>
        <v>0</v>
      </c>
      <c r="EY5" s="122">
        <f>+'FN_priloga 1'!$J$60</f>
        <v>0</v>
      </c>
      <c r="EZ5" s="122">
        <f>+'FN_priloga 1'!$J$61</f>
        <v>0</v>
      </c>
      <c r="FA5" s="122">
        <f>+'FN_priloga 1'!$J$62</f>
        <v>0</v>
      </c>
      <c r="FB5" s="122">
        <f>+'FN_priloga 1'!$J$63</f>
        <v>0</v>
      </c>
      <c r="FC5" s="122">
        <f>+'FN_priloga 1'!$J$64</f>
        <v>0</v>
      </c>
      <c r="FD5" s="122">
        <f>+'FN_priloga 1'!$J$65</f>
        <v>0</v>
      </c>
      <c r="FE5" s="122">
        <f>+'FN_priloga 1'!$J$66</f>
        <v>-252419</v>
      </c>
    </row>
    <row r="7" spans="1:161" x14ac:dyDescent="0.3">
      <c r="B7" s="61"/>
      <c r="C7" s="7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G106"/>
  <sheetViews>
    <sheetView topLeftCell="A22" zoomScale="120" zoomScaleNormal="120" workbookViewId="0">
      <selection activeCell="K55" sqref="K55"/>
    </sheetView>
  </sheetViews>
  <sheetFormatPr defaultRowHeight="16.5" x14ac:dyDescent="0.3"/>
  <cols>
    <col min="1" max="1" width="3.85546875" style="592" customWidth="1"/>
    <col min="2" max="2" width="30.85546875" style="68" customWidth="1"/>
    <col min="3" max="3" width="12.5703125" style="68" customWidth="1"/>
    <col min="4" max="4" width="30.85546875" style="68" customWidth="1"/>
    <col min="5" max="5" width="12.5703125" style="68" customWidth="1"/>
    <col min="6" max="6" width="13.7109375" style="68" customWidth="1"/>
    <col min="7" max="7" width="36.5703125" style="68" customWidth="1"/>
    <col min="8" max="16384" width="9.140625" style="68"/>
  </cols>
  <sheetData>
    <row r="1" spans="1:7" ht="18.75" x14ac:dyDescent="0.3">
      <c r="B1" s="130" t="s">
        <v>604</v>
      </c>
    </row>
    <row r="3" spans="1:7" ht="18" x14ac:dyDescent="0.3">
      <c r="B3" s="434" t="s">
        <v>284</v>
      </c>
      <c r="C3" s="752" t="str">
        <f>'FN_priloga 1'!B1</f>
        <v>EKONOMSKA ŠOLA MURSKA SOBOTA, NORŠINSKA ULICA 13, 9000 MURSKA SOBOTA</v>
      </c>
      <c r="D3" s="753"/>
      <c r="E3" s="753"/>
      <c r="F3" s="753"/>
      <c r="G3" s="754"/>
    </row>
    <row r="4" spans="1:7" x14ac:dyDescent="0.3">
      <c r="B4" s="435"/>
      <c r="C4" s="436"/>
      <c r="D4" s="436"/>
      <c r="E4" s="436"/>
      <c r="F4" s="436"/>
      <c r="G4" s="436"/>
    </row>
    <row r="5" spans="1:7" x14ac:dyDescent="0.3">
      <c r="B5" s="435"/>
      <c r="C5" s="437"/>
      <c r="D5" s="437"/>
      <c r="E5" s="437"/>
      <c r="F5" s="437"/>
      <c r="G5" s="437"/>
    </row>
    <row r="6" spans="1:7" x14ac:dyDescent="0.3">
      <c r="B6" s="435"/>
      <c r="C6" s="437"/>
      <c r="D6" s="437"/>
      <c r="E6" s="437"/>
      <c r="F6" s="437"/>
      <c r="G6" s="437"/>
    </row>
    <row r="7" spans="1:7" x14ac:dyDescent="0.3">
      <c r="B7" s="438" t="s">
        <v>582</v>
      </c>
      <c r="C7" s="439"/>
      <c r="D7" s="439"/>
      <c r="E7" s="439"/>
      <c r="F7" s="439"/>
      <c r="G7" s="439"/>
    </row>
    <row r="8" spans="1:7" s="441" customFormat="1" x14ac:dyDescent="0.3">
      <c r="A8" s="733" t="s">
        <v>473</v>
      </c>
      <c r="B8" s="734" t="s">
        <v>470</v>
      </c>
      <c r="C8" s="734"/>
      <c r="D8" s="734" t="s">
        <v>471</v>
      </c>
      <c r="E8" s="734"/>
      <c r="F8" s="440" t="s">
        <v>474</v>
      </c>
      <c r="G8" s="440" t="s">
        <v>475</v>
      </c>
    </row>
    <row r="9" spans="1:7" s="447" customFormat="1" ht="49.5" x14ac:dyDescent="0.25">
      <c r="A9" s="733"/>
      <c r="B9" s="634" t="s">
        <v>583</v>
      </c>
      <c r="C9" s="443">
        <f>'FN_priloga 1'!K30+'FN_priloga 1'!K24</f>
        <v>21918.05</v>
      </c>
      <c r="D9" s="444" t="s">
        <v>472</v>
      </c>
      <c r="E9" s="445">
        <f>'FN priloga 2'!L89+'FN priloga 2'!L90</f>
        <v>21669.510000000002</v>
      </c>
      <c r="F9" s="446">
        <f>IF(C9&lt;=E9,ABS(1-E9/C9),ABS(1-C9/E9))</f>
        <v>1.1469571762351638E-2</v>
      </c>
      <c r="G9" s="446" t="str">
        <f>IF(F9&gt;2%,"Razlika med izdatki po obračunskem načelu in denarnem toku je previsoka. Preverite in popravite oz. obrazložite odstopanja!","OK")</f>
        <v>OK</v>
      </c>
    </row>
    <row r="10" spans="1:7" s="441" customFormat="1" x14ac:dyDescent="0.3">
      <c r="A10" s="607"/>
      <c r="B10" s="448" t="s">
        <v>476</v>
      </c>
      <c r="C10" s="738"/>
      <c r="D10" s="739"/>
      <c r="E10" s="739"/>
      <c r="F10" s="739"/>
      <c r="G10" s="740"/>
    </row>
    <row r="11" spans="1:7" s="441" customFormat="1" x14ac:dyDescent="0.3">
      <c r="A11" s="607"/>
      <c r="B11" s="449"/>
      <c r="C11" s="741"/>
      <c r="D11" s="742"/>
      <c r="E11" s="742"/>
      <c r="F11" s="742"/>
      <c r="G11" s="743"/>
    </row>
    <row r="12" spans="1:7" s="441" customFormat="1" x14ac:dyDescent="0.3">
      <c r="A12" s="607"/>
      <c r="B12" s="435"/>
      <c r="C12" s="744"/>
      <c r="D12" s="745"/>
      <c r="E12" s="745"/>
      <c r="F12" s="745"/>
      <c r="G12" s="746"/>
    </row>
    <row r="13" spans="1:7" s="441" customFormat="1" x14ac:dyDescent="0.3">
      <c r="A13" s="607"/>
      <c r="B13" s="435"/>
      <c r="C13" s="435"/>
      <c r="D13" s="450"/>
      <c r="E13" s="450"/>
      <c r="F13" s="450"/>
      <c r="G13" s="451"/>
    </row>
    <row r="14" spans="1:7" s="441" customFormat="1" x14ac:dyDescent="0.3">
      <c r="A14" s="607"/>
      <c r="B14" s="435" t="s">
        <v>481</v>
      </c>
      <c r="C14" s="435"/>
      <c r="D14" s="450"/>
      <c r="E14" s="450"/>
      <c r="F14" s="450"/>
      <c r="G14" s="451"/>
    </row>
    <row r="15" spans="1:7" s="441" customFormat="1" x14ac:dyDescent="0.3">
      <c r="A15" s="733" t="s">
        <v>477</v>
      </c>
      <c r="B15" s="734" t="s">
        <v>470</v>
      </c>
      <c r="C15" s="734"/>
      <c r="D15" s="734" t="s">
        <v>471</v>
      </c>
      <c r="E15" s="734"/>
      <c r="F15" s="440" t="s">
        <v>474</v>
      </c>
      <c r="G15" s="440" t="s">
        <v>475</v>
      </c>
    </row>
    <row r="16" spans="1:7" s="441" customFormat="1" ht="99" x14ac:dyDescent="0.3">
      <c r="A16" s="733"/>
      <c r="B16" s="442" t="str">
        <f>'FN_priloga 1'!A12&amp;" SŠ"</f>
        <v>1.1. Javna služba MIZŠ - financiranje po metodologiji SŠ</v>
      </c>
      <c r="C16" s="452">
        <f>'FN_priloga 1'!D12</f>
        <v>872387.59</v>
      </c>
      <c r="D16" s="444" t="s">
        <v>478</v>
      </c>
      <c r="E16" s="453">
        <f>'FN priloga 2'!E13+'FN priloga 2'!E18</f>
        <v>872388</v>
      </c>
      <c r="F16" s="454">
        <f>IF(C16&lt;=E16,ABS(1-E16/C16),ABS(1-C16/E16))</f>
        <v>4.6997459013375931E-7</v>
      </c>
      <c r="G16" s="446" t="str">
        <f>IF(F16&gt;2%,"Razlika med prihodki po obračunskem načelu in denarnem toku je previsoka. Preverite in popravite oz. obrazložite odstopanja!","OK")</f>
        <v>OK</v>
      </c>
    </row>
    <row r="17" spans="1:7" s="441" customFormat="1" ht="66" x14ac:dyDescent="0.3">
      <c r="A17" s="733"/>
      <c r="B17" s="442" t="str">
        <f>'FN_priloga 1'!A12&amp;" DD"</f>
        <v>1.1. Javna služba MIZŠ - financiranje po metodologiji DD</v>
      </c>
      <c r="C17" s="452">
        <f>'FN_priloga 1'!E12</f>
        <v>0</v>
      </c>
      <c r="D17" s="444" t="s">
        <v>479</v>
      </c>
      <c r="E17" s="453">
        <f>'FN priloga 2'!F13</f>
        <v>0</v>
      </c>
      <c r="F17" s="454" t="e">
        <f t="shared" ref="F17:F18" si="0">IF(C17&lt;=E17,ABS(1-E17/C17),ABS(1-C17/E17))</f>
        <v>#DIV/0!</v>
      </c>
      <c r="G17" s="446" t="e">
        <f>IF(F17&gt;2%,"Razlika med prihodki po obračunskem načelu in denarnem toku je previsoka. Preverite in popravite oz. obrazložite odstopanja!","OK")</f>
        <v>#DIV/0!</v>
      </c>
    </row>
    <row r="18" spans="1:7" s="441" customFormat="1" ht="82.5" x14ac:dyDescent="0.3">
      <c r="A18" s="733"/>
      <c r="B18" s="442" t="str">
        <f>'FN_priloga 1'!A12&amp;" VSŠ"</f>
        <v>1.1. Javna služba MIZŠ - financiranje po metodologiji VSŠ</v>
      </c>
      <c r="C18" s="452">
        <f>'FN_priloga 1'!H12</f>
        <v>281454.15999999997</v>
      </c>
      <c r="D18" s="444" t="s">
        <v>480</v>
      </c>
      <c r="E18" s="453">
        <f>'FN priloga 2'!I13</f>
        <v>281454.15999999997</v>
      </c>
      <c r="F18" s="454">
        <f t="shared" si="0"/>
        <v>0</v>
      </c>
      <c r="G18" s="446" t="str">
        <f>IF(F18&gt;2%,"Razlika med prihodki po obračunskem načelu in denarnem toku je previsoka. Preverite in popravite oz. obrazložite odstopanja!","OK")</f>
        <v>OK</v>
      </c>
    </row>
    <row r="19" spans="1:7" s="441" customFormat="1" x14ac:dyDescent="0.3">
      <c r="A19" s="607"/>
      <c r="B19" s="448" t="s">
        <v>476</v>
      </c>
      <c r="C19" s="747"/>
      <c r="D19" s="747"/>
      <c r="E19" s="747"/>
      <c r="F19" s="747"/>
      <c r="G19" s="747"/>
    </row>
    <row r="20" spans="1:7" s="441" customFormat="1" x14ac:dyDescent="0.3">
      <c r="A20" s="607"/>
      <c r="B20" s="449"/>
      <c r="C20" s="747"/>
      <c r="D20" s="747"/>
      <c r="E20" s="747"/>
      <c r="F20" s="747"/>
      <c r="G20" s="747"/>
    </row>
    <row r="21" spans="1:7" s="441" customFormat="1" x14ac:dyDescent="0.3">
      <c r="A21" s="607"/>
      <c r="B21" s="435"/>
      <c r="C21" s="747"/>
      <c r="D21" s="747"/>
      <c r="E21" s="747"/>
      <c r="F21" s="747"/>
      <c r="G21" s="747"/>
    </row>
    <row r="22" spans="1:7" s="441" customFormat="1" x14ac:dyDescent="0.3">
      <c r="A22" s="607"/>
      <c r="B22" s="455"/>
      <c r="C22" s="456"/>
      <c r="D22" s="457"/>
      <c r="E22" s="457"/>
      <c r="F22" s="457"/>
      <c r="G22" s="457"/>
    </row>
    <row r="23" spans="1:7" s="441" customFormat="1" x14ac:dyDescent="0.3">
      <c r="A23" s="607"/>
      <c r="B23" s="435" t="s">
        <v>558</v>
      </c>
      <c r="C23" s="517"/>
      <c r="D23" s="517"/>
      <c r="E23" s="517"/>
      <c r="F23" s="517"/>
      <c r="G23" s="517"/>
    </row>
    <row r="24" spans="1:7" s="441" customFormat="1" x14ac:dyDescent="0.3">
      <c r="A24" s="735" t="s">
        <v>482</v>
      </c>
      <c r="B24" s="230"/>
      <c r="C24" s="736" t="s">
        <v>475</v>
      </c>
      <c r="D24" s="736"/>
      <c r="E24" s="736"/>
      <c r="F24" s="736"/>
      <c r="G24" s="736"/>
    </row>
    <row r="25" spans="1:7" s="441" customFormat="1" x14ac:dyDescent="0.3">
      <c r="A25" s="735"/>
      <c r="B25" s="458" t="s">
        <v>557</v>
      </c>
      <c r="C25" s="737" t="str">
        <f>+IF(('FN_priloga 1'!B66+'FN_priloga 1'!B68)&lt;0,"V rubriko IV vpišite zadostne vire financiranja","OK")</f>
        <v>V rubriko IV vpišite zadostne vire financiranja</v>
      </c>
      <c r="D25" s="737"/>
      <c r="E25" s="737"/>
      <c r="F25" s="737"/>
      <c r="G25" s="737"/>
    </row>
    <row r="26" spans="1:7" s="441" customFormat="1" x14ac:dyDescent="0.3">
      <c r="A26" s="735"/>
      <c r="B26" s="458" t="s">
        <v>588</v>
      </c>
      <c r="C26" s="737" t="str">
        <f>+IF(('FN_priloga 1'!K66+'FN_priloga 1'!K68)&lt;0,"V rubriko IV vpišite zadostne vire financiranja","OK")</f>
        <v>V rubriko IV vpišite zadostne vire financiranja</v>
      </c>
      <c r="D26" s="737"/>
      <c r="E26" s="737"/>
      <c r="F26" s="737"/>
      <c r="G26" s="737"/>
    </row>
    <row r="27" spans="1:7" s="441" customFormat="1" x14ac:dyDescent="0.3">
      <c r="A27" s="607"/>
      <c r="B27" s="231"/>
      <c r="C27" s="518"/>
      <c r="D27" s="519"/>
      <c r="E27" s="519"/>
      <c r="F27" s="519"/>
      <c r="G27" s="519"/>
    </row>
    <row r="28" spans="1:7" s="441" customFormat="1" x14ac:dyDescent="0.3">
      <c r="A28" s="607"/>
      <c r="B28" s="435" t="s">
        <v>559</v>
      </c>
      <c r="C28" s="517"/>
      <c r="D28" s="517"/>
      <c r="E28" s="517"/>
      <c r="F28" s="517"/>
      <c r="G28" s="517"/>
    </row>
    <row r="29" spans="1:7" s="441" customFormat="1" x14ac:dyDescent="0.3">
      <c r="A29" s="735" t="s">
        <v>484</v>
      </c>
      <c r="B29" s="230"/>
      <c r="C29" s="736" t="s">
        <v>475</v>
      </c>
      <c r="D29" s="736"/>
      <c r="E29" s="736"/>
      <c r="F29" s="736"/>
      <c r="G29" s="736"/>
    </row>
    <row r="30" spans="1:7" s="441" customFormat="1" x14ac:dyDescent="0.3">
      <c r="A30" s="735"/>
      <c r="B30" s="458" t="s">
        <v>557</v>
      </c>
      <c r="C30" s="737" t="str">
        <f>+IF(('FN priloga 2'!C154+'FN priloga 2'!C153)&lt;0,"V rubriko XI. vpišite zadostne vire financiranja","OK")</f>
        <v>OK</v>
      </c>
      <c r="D30" s="737"/>
      <c r="E30" s="737"/>
      <c r="F30" s="737"/>
      <c r="G30" s="737"/>
    </row>
    <row r="31" spans="1:7" s="441" customFormat="1" x14ac:dyDescent="0.3">
      <c r="A31" s="735"/>
      <c r="B31" s="458" t="s">
        <v>588</v>
      </c>
      <c r="C31" s="737" t="str">
        <f>+IF(('FN priloga 2'!L153+'FN priloga 2'!L154)&lt;0,"V rubriko XI. vpišite zadostne vire financiranja","OK")</f>
        <v>V rubriko XI. vpišite zadostne vire financiranja</v>
      </c>
      <c r="D31" s="737"/>
      <c r="E31" s="737"/>
      <c r="F31" s="737"/>
      <c r="G31" s="737"/>
    </row>
    <row r="32" spans="1:7" s="441" customFormat="1" x14ac:dyDescent="0.3">
      <c r="A32" s="608"/>
      <c r="B32" s="447"/>
      <c r="C32" s="520"/>
      <c r="D32" s="520"/>
      <c r="E32" s="520"/>
      <c r="F32" s="520"/>
      <c r="G32" s="520"/>
    </row>
    <row r="33" spans="1:7" s="441" customFormat="1" x14ac:dyDescent="0.3">
      <c r="A33" s="607"/>
      <c r="B33" s="435" t="s">
        <v>483</v>
      </c>
      <c r="C33" s="517"/>
      <c r="D33" s="517"/>
      <c r="E33" s="517"/>
      <c r="F33" s="517"/>
      <c r="G33" s="517"/>
    </row>
    <row r="34" spans="1:7" s="441" customFormat="1" x14ac:dyDescent="0.3">
      <c r="A34" s="735" t="s">
        <v>500</v>
      </c>
      <c r="B34" s="230"/>
      <c r="C34" s="736" t="s">
        <v>475</v>
      </c>
      <c r="D34" s="736"/>
      <c r="E34" s="736"/>
      <c r="F34" s="736"/>
      <c r="G34" s="736"/>
    </row>
    <row r="35" spans="1:7" s="441" customFormat="1" ht="33" x14ac:dyDescent="0.3">
      <c r="A35" s="735"/>
      <c r="B35" s="458" t="s">
        <v>577</v>
      </c>
      <c r="C35" s="737" t="str">
        <f>+IF('FN_priloga 1'!L66&lt;0,"S pridobitno dejavnostjo ne sme ustvarjati negativnega poslovnega izida.","OK")</f>
        <v>OK</v>
      </c>
      <c r="D35" s="737"/>
      <c r="E35" s="737"/>
      <c r="F35" s="737"/>
      <c r="G35" s="737"/>
    </row>
    <row r="36" spans="1:7" s="441" customFormat="1" ht="33" x14ac:dyDescent="0.3">
      <c r="A36" s="735"/>
      <c r="B36" s="458" t="s">
        <v>575</v>
      </c>
      <c r="C36" s="755" t="str">
        <f>+IF(AND('FN_priloga 1'!L9&gt;0,'FN_priloga 1'!L21=0),"Preverite ustreznost načrtovanja odhodkov na pridobitni dejavnosti","OK")</f>
        <v>OK</v>
      </c>
      <c r="D36" s="756"/>
      <c r="E36" s="756"/>
      <c r="F36" s="756"/>
      <c r="G36" s="757"/>
    </row>
    <row r="37" spans="1:7" s="441" customFormat="1" ht="33" x14ac:dyDescent="0.3">
      <c r="A37" s="735"/>
      <c r="B37" s="458" t="s">
        <v>576</v>
      </c>
      <c r="C37" s="755" t="str">
        <f>IF('FN_priloga 1'!L66/'FN_priloga 1'!L21&gt;0.25,"Izkazujeto zelo visoko stopnjo dobičkonosnosti. Preverite še enkrat, ali ustrezno načrtujete odhodke pri izvajanju pridobitne dejavnosti.","OK")</f>
        <v>OK</v>
      </c>
      <c r="D37" s="756"/>
      <c r="E37" s="756"/>
      <c r="F37" s="756"/>
      <c r="G37" s="757"/>
    </row>
    <row r="38" spans="1:7" s="441" customFormat="1" x14ac:dyDescent="0.3">
      <c r="A38" s="607"/>
      <c r="B38" s="231"/>
      <c r="C38" s="518"/>
      <c r="D38" s="519"/>
      <c r="E38" s="519"/>
      <c r="F38" s="519"/>
      <c r="G38" s="519"/>
    </row>
    <row r="39" spans="1:7" s="441" customFormat="1" x14ac:dyDescent="0.3">
      <c r="A39" s="607"/>
      <c r="B39" s="231"/>
      <c r="C39" s="518"/>
      <c r="D39" s="519"/>
      <c r="E39" s="519"/>
      <c r="F39" s="519"/>
      <c r="G39" s="519"/>
    </row>
    <row r="40" spans="1:7" x14ac:dyDescent="0.3">
      <c r="B40" s="438" t="s">
        <v>499</v>
      </c>
      <c r="C40" s="439"/>
      <c r="D40" s="439"/>
      <c r="E40" s="439"/>
      <c r="F40" s="439"/>
      <c r="G40" s="439"/>
    </row>
    <row r="41" spans="1:7" s="441" customFormat="1" x14ac:dyDescent="0.3">
      <c r="A41" s="733" t="s">
        <v>560</v>
      </c>
      <c r="B41" s="734" t="s">
        <v>470</v>
      </c>
      <c r="C41" s="734"/>
      <c r="D41" s="734" t="s">
        <v>471</v>
      </c>
      <c r="E41" s="734"/>
      <c r="F41" s="440" t="s">
        <v>474</v>
      </c>
      <c r="G41" s="440" t="s">
        <v>475</v>
      </c>
    </row>
    <row r="42" spans="1:7" s="459" customFormat="1" ht="33" x14ac:dyDescent="0.25">
      <c r="A42" s="733"/>
      <c r="B42" s="442" t="s">
        <v>501</v>
      </c>
      <c r="C42" s="452">
        <f>'FN_priloga 1'!M37</f>
        <v>1757502.98</v>
      </c>
      <c r="D42" s="444" t="s">
        <v>502</v>
      </c>
      <c r="E42" s="453">
        <f>'FN priloga 2'!N59+'FN priloga 2'!N76+'FN priloga 2'!N114+'FN priloga 2'!N115</f>
        <v>1757180.4499999997</v>
      </c>
      <c r="F42" s="454">
        <f>IF(C42&lt;=E42,ABS(1-E42/C42),ABS(1-C42/E42))</f>
        <v>1.8354973161716082E-4</v>
      </c>
      <c r="G42" s="620" t="str">
        <f>IF(F42&gt;2%,"Razlika med odhodki po obračunskem načelu in denarnem toku je previsoka. Preverite in popravite oz. obrazložite odstopanja!","OK")</f>
        <v>OK</v>
      </c>
    </row>
    <row r="43" spans="1:7" s="441" customFormat="1" x14ac:dyDescent="0.3">
      <c r="A43" s="607"/>
      <c r="B43" s="448" t="s">
        <v>476</v>
      </c>
      <c r="C43" s="751"/>
      <c r="D43" s="751"/>
      <c r="E43" s="751"/>
      <c r="F43" s="751"/>
      <c r="G43" s="751"/>
    </row>
    <row r="44" spans="1:7" s="441" customFormat="1" x14ac:dyDescent="0.3">
      <c r="A44" s="607"/>
      <c r="B44" s="449"/>
      <c r="C44" s="751"/>
      <c r="D44" s="751"/>
      <c r="E44" s="751"/>
      <c r="F44" s="751"/>
      <c r="G44" s="751"/>
    </row>
    <row r="45" spans="1:7" s="441" customFormat="1" x14ac:dyDescent="0.3">
      <c r="A45" s="607"/>
      <c r="B45" s="435"/>
      <c r="C45" s="751"/>
      <c r="D45" s="751"/>
      <c r="E45" s="751"/>
      <c r="F45" s="751"/>
      <c r="G45" s="751"/>
    </row>
    <row r="46" spans="1:7" s="441" customFormat="1" x14ac:dyDescent="0.3">
      <c r="A46" s="607"/>
      <c r="B46" s="460"/>
      <c r="C46" s="456"/>
      <c r="D46" s="457"/>
      <c r="E46" s="457"/>
      <c r="F46" s="457"/>
      <c r="G46" s="457"/>
    </row>
    <row r="47" spans="1:7" s="441" customFormat="1" x14ac:dyDescent="0.3">
      <c r="A47" s="607"/>
      <c r="B47" s="455"/>
      <c r="C47" s="456"/>
      <c r="D47" s="457"/>
      <c r="E47" s="457"/>
      <c r="F47" s="457"/>
      <c r="G47" s="457"/>
    </row>
    <row r="48" spans="1:7" x14ac:dyDescent="0.3">
      <c r="B48" s="521" t="s">
        <v>605</v>
      </c>
    </row>
    <row r="49" spans="2:7" x14ac:dyDescent="0.3">
      <c r="B49" s="748" t="s">
        <v>651</v>
      </c>
      <c r="C49" s="748"/>
      <c r="D49" s="748"/>
      <c r="E49" s="748"/>
      <c r="F49" s="748"/>
      <c r="G49" s="748"/>
    </row>
    <row r="50" spans="2:7" x14ac:dyDescent="0.3">
      <c r="B50" s="748"/>
      <c r="C50" s="748"/>
      <c r="D50" s="748"/>
      <c r="E50" s="748"/>
      <c r="F50" s="748"/>
      <c r="G50" s="748"/>
    </row>
    <row r="51" spans="2:7" x14ac:dyDescent="0.3">
      <c r="B51" s="748"/>
      <c r="C51" s="748"/>
      <c r="D51" s="748"/>
      <c r="E51" s="748"/>
      <c r="F51" s="748"/>
      <c r="G51" s="748"/>
    </row>
    <row r="52" spans="2:7" x14ac:dyDescent="0.3">
      <c r="B52" s="748"/>
      <c r="C52" s="748"/>
      <c r="D52" s="748"/>
      <c r="E52" s="748"/>
      <c r="F52" s="748"/>
      <c r="G52" s="748"/>
    </row>
    <row r="53" spans="2:7" x14ac:dyDescent="0.3">
      <c r="B53" s="748"/>
      <c r="C53" s="748"/>
      <c r="D53" s="748"/>
      <c r="E53" s="748"/>
      <c r="F53" s="748"/>
      <c r="G53" s="748"/>
    </row>
    <row r="54" spans="2:7" x14ac:dyDescent="0.3">
      <c r="B54" s="748"/>
      <c r="C54" s="748"/>
      <c r="D54" s="748"/>
      <c r="E54" s="748"/>
      <c r="F54" s="748"/>
      <c r="G54" s="748"/>
    </row>
    <row r="55" spans="2:7" x14ac:dyDescent="0.3">
      <c r="B55" s="748"/>
      <c r="C55" s="748"/>
      <c r="D55" s="748"/>
      <c r="E55" s="748"/>
      <c r="F55" s="748"/>
      <c r="G55" s="748"/>
    </row>
    <row r="56" spans="2:7" x14ac:dyDescent="0.3">
      <c r="B56" s="748"/>
      <c r="C56" s="748"/>
      <c r="D56" s="748"/>
      <c r="E56" s="748"/>
      <c r="F56" s="748"/>
      <c r="G56" s="748"/>
    </row>
    <row r="57" spans="2:7" x14ac:dyDescent="0.3">
      <c r="B57" s="748"/>
      <c r="C57" s="748"/>
      <c r="D57" s="748"/>
      <c r="E57" s="748"/>
      <c r="F57" s="748"/>
      <c r="G57" s="748"/>
    </row>
    <row r="58" spans="2:7" x14ac:dyDescent="0.3">
      <c r="B58" s="748"/>
      <c r="C58" s="748"/>
      <c r="D58" s="748"/>
      <c r="E58" s="748"/>
      <c r="F58" s="748"/>
      <c r="G58" s="748"/>
    </row>
    <row r="59" spans="2:7" x14ac:dyDescent="0.3">
      <c r="B59" s="748"/>
      <c r="C59" s="748"/>
      <c r="D59" s="748"/>
      <c r="E59" s="748"/>
      <c r="F59" s="748"/>
      <c r="G59" s="748"/>
    </row>
    <row r="60" spans="2:7" x14ac:dyDescent="0.3">
      <c r="B60" s="748"/>
      <c r="C60" s="748"/>
      <c r="D60" s="748"/>
      <c r="E60" s="748"/>
      <c r="F60" s="748"/>
      <c r="G60" s="748"/>
    </row>
    <row r="61" spans="2:7" x14ac:dyDescent="0.3">
      <c r="B61" s="748"/>
      <c r="C61" s="748"/>
      <c r="D61" s="748"/>
      <c r="E61" s="748"/>
      <c r="F61" s="748"/>
      <c r="G61" s="748"/>
    </row>
    <row r="62" spans="2:7" x14ac:dyDescent="0.3">
      <c r="B62" s="748"/>
      <c r="C62" s="748"/>
      <c r="D62" s="748"/>
      <c r="E62" s="748"/>
      <c r="F62" s="748"/>
      <c r="G62" s="748"/>
    </row>
    <row r="63" spans="2:7" x14ac:dyDescent="0.3">
      <c r="B63" s="748"/>
      <c r="C63" s="748"/>
      <c r="D63" s="748"/>
      <c r="E63" s="748"/>
      <c r="F63" s="748"/>
      <c r="G63" s="748"/>
    </row>
    <row r="64" spans="2:7" x14ac:dyDescent="0.3">
      <c r="B64" s="748"/>
      <c r="C64" s="748"/>
      <c r="D64" s="748"/>
      <c r="E64" s="748"/>
      <c r="F64" s="748"/>
      <c r="G64" s="748"/>
    </row>
    <row r="65" spans="2:7" x14ac:dyDescent="0.3">
      <c r="B65" s="748"/>
      <c r="C65" s="748"/>
      <c r="D65" s="748"/>
      <c r="E65" s="748"/>
      <c r="F65" s="748"/>
      <c r="G65" s="748"/>
    </row>
    <row r="66" spans="2:7" x14ac:dyDescent="0.3">
      <c r="B66" s="748"/>
      <c r="C66" s="748"/>
      <c r="D66" s="748"/>
      <c r="E66" s="748"/>
      <c r="F66" s="748"/>
      <c r="G66" s="748"/>
    </row>
    <row r="67" spans="2:7" x14ac:dyDescent="0.3">
      <c r="B67" s="748"/>
      <c r="C67" s="748"/>
      <c r="D67" s="748"/>
      <c r="E67" s="748"/>
      <c r="F67" s="748"/>
      <c r="G67" s="748"/>
    </row>
    <row r="68" spans="2:7" x14ac:dyDescent="0.3">
      <c r="B68" s="748"/>
      <c r="C68" s="748"/>
      <c r="D68" s="748"/>
      <c r="E68" s="748"/>
      <c r="F68" s="748"/>
      <c r="G68" s="748"/>
    </row>
    <row r="69" spans="2:7" x14ac:dyDescent="0.3">
      <c r="B69" s="748"/>
      <c r="C69" s="748"/>
      <c r="D69" s="748"/>
      <c r="E69" s="748"/>
      <c r="F69" s="748"/>
      <c r="G69" s="748"/>
    </row>
    <row r="70" spans="2:7" x14ac:dyDescent="0.3">
      <c r="B70" s="748"/>
      <c r="C70" s="748"/>
      <c r="D70" s="748"/>
      <c r="E70" s="748"/>
      <c r="F70" s="748"/>
      <c r="G70" s="748"/>
    </row>
    <row r="71" spans="2:7" x14ac:dyDescent="0.3">
      <c r="B71" s="748"/>
      <c r="C71" s="748"/>
      <c r="D71" s="748"/>
      <c r="E71" s="748"/>
      <c r="F71" s="748"/>
      <c r="G71" s="748"/>
    </row>
    <row r="72" spans="2:7" x14ac:dyDescent="0.3">
      <c r="B72" s="748"/>
      <c r="C72" s="748"/>
      <c r="D72" s="748"/>
      <c r="E72" s="748"/>
      <c r="F72" s="748"/>
      <c r="G72" s="748"/>
    </row>
    <row r="73" spans="2:7" x14ac:dyDescent="0.3">
      <c r="B73" s="748"/>
      <c r="C73" s="748"/>
      <c r="D73" s="748"/>
      <c r="E73" s="748"/>
      <c r="F73" s="748"/>
      <c r="G73" s="748"/>
    </row>
    <row r="74" spans="2:7" x14ac:dyDescent="0.3">
      <c r="B74" s="748"/>
      <c r="C74" s="748"/>
      <c r="D74" s="748"/>
      <c r="E74" s="748"/>
      <c r="F74" s="748"/>
      <c r="G74" s="748"/>
    </row>
    <row r="75" spans="2:7" x14ac:dyDescent="0.3">
      <c r="B75" s="748"/>
      <c r="C75" s="748"/>
      <c r="D75" s="748"/>
      <c r="E75" s="748"/>
      <c r="F75" s="748"/>
      <c r="G75" s="748"/>
    </row>
    <row r="76" spans="2:7" x14ac:dyDescent="0.3">
      <c r="B76" s="748"/>
      <c r="C76" s="748"/>
      <c r="D76" s="748"/>
      <c r="E76" s="748"/>
      <c r="F76" s="748"/>
      <c r="G76" s="748"/>
    </row>
    <row r="77" spans="2:7" x14ac:dyDescent="0.3">
      <c r="B77" s="748"/>
      <c r="C77" s="748"/>
      <c r="D77" s="748"/>
      <c r="E77" s="748"/>
      <c r="F77" s="748"/>
      <c r="G77" s="748"/>
    </row>
    <row r="78" spans="2:7" x14ac:dyDescent="0.3">
      <c r="B78" s="748"/>
      <c r="C78" s="748"/>
      <c r="D78" s="748"/>
      <c r="E78" s="748"/>
      <c r="F78" s="748"/>
      <c r="G78" s="748"/>
    </row>
    <row r="79" spans="2:7" x14ac:dyDescent="0.3">
      <c r="B79" s="748"/>
      <c r="C79" s="748"/>
      <c r="D79" s="748"/>
      <c r="E79" s="748"/>
      <c r="F79" s="748"/>
      <c r="G79" s="748"/>
    </row>
    <row r="80" spans="2:7" x14ac:dyDescent="0.3">
      <c r="B80" s="748"/>
      <c r="C80" s="748"/>
      <c r="D80" s="748"/>
      <c r="E80" s="748"/>
      <c r="F80" s="748"/>
      <c r="G80" s="748"/>
    </row>
    <row r="81" spans="2:7" x14ac:dyDescent="0.3">
      <c r="B81" s="748"/>
      <c r="C81" s="748"/>
      <c r="D81" s="748"/>
      <c r="E81" s="748"/>
      <c r="F81" s="748"/>
      <c r="G81" s="748"/>
    </row>
    <row r="82" spans="2:7" x14ac:dyDescent="0.3">
      <c r="B82" s="748"/>
      <c r="C82" s="748"/>
      <c r="D82" s="748"/>
      <c r="E82" s="748"/>
      <c r="F82" s="748"/>
      <c r="G82" s="748"/>
    </row>
    <row r="83" spans="2:7" x14ac:dyDescent="0.3">
      <c r="B83" s="748"/>
      <c r="C83" s="748"/>
      <c r="D83" s="748"/>
      <c r="E83" s="748"/>
      <c r="F83" s="748"/>
      <c r="G83" s="748"/>
    </row>
    <row r="84" spans="2:7" x14ac:dyDescent="0.3">
      <c r="B84" s="748"/>
      <c r="C84" s="748"/>
      <c r="D84" s="748"/>
      <c r="E84" s="748"/>
      <c r="F84" s="748"/>
      <c r="G84" s="748"/>
    </row>
    <row r="85" spans="2:7" x14ac:dyDescent="0.3">
      <c r="B85" s="748"/>
      <c r="C85" s="748"/>
      <c r="D85" s="748"/>
      <c r="E85" s="748"/>
      <c r="F85" s="748"/>
      <c r="G85" s="748"/>
    </row>
    <row r="86" spans="2:7" x14ac:dyDescent="0.3">
      <c r="B86" s="748"/>
      <c r="C86" s="748"/>
      <c r="D86" s="748"/>
      <c r="E86" s="748"/>
      <c r="F86" s="748"/>
      <c r="G86" s="748"/>
    </row>
    <row r="87" spans="2:7" x14ac:dyDescent="0.3">
      <c r="B87" s="748"/>
      <c r="C87" s="748"/>
      <c r="D87" s="748"/>
      <c r="E87" s="748"/>
      <c r="F87" s="748"/>
      <c r="G87" s="748"/>
    </row>
    <row r="88" spans="2:7" x14ac:dyDescent="0.3">
      <c r="B88" s="748"/>
      <c r="C88" s="748"/>
      <c r="D88" s="748"/>
      <c r="E88" s="748"/>
      <c r="F88" s="748"/>
      <c r="G88" s="748"/>
    </row>
    <row r="89" spans="2:7" x14ac:dyDescent="0.3">
      <c r="B89" s="748"/>
      <c r="C89" s="748"/>
      <c r="D89" s="748"/>
      <c r="E89" s="748"/>
      <c r="F89" s="748"/>
      <c r="G89" s="748"/>
    </row>
    <row r="90" spans="2:7" x14ac:dyDescent="0.3">
      <c r="B90" s="748"/>
      <c r="C90" s="748"/>
      <c r="D90" s="748"/>
      <c r="E90" s="748"/>
      <c r="F90" s="748"/>
      <c r="G90" s="748"/>
    </row>
    <row r="91" spans="2:7" x14ac:dyDescent="0.3">
      <c r="B91" s="748"/>
      <c r="C91" s="748"/>
      <c r="D91" s="748"/>
      <c r="E91" s="748"/>
      <c r="F91" s="748"/>
      <c r="G91" s="748"/>
    </row>
    <row r="92" spans="2:7" x14ac:dyDescent="0.3">
      <c r="B92" s="748"/>
      <c r="C92" s="748"/>
      <c r="D92" s="748"/>
      <c r="E92" s="748"/>
      <c r="F92" s="748"/>
      <c r="G92" s="748"/>
    </row>
    <row r="93" spans="2:7" x14ac:dyDescent="0.3">
      <c r="B93" s="748"/>
      <c r="C93" s="748"/>
      <c r="D93" s="748"/>
      <c r="E93" s="748"/>
      <c r="F93" s="748"/>
      <c r="G93" s="748"/>
    </row>
    <row r="94" spans="2:7" x14ac:dyDescent="0.3">
      <c r="B94" s="748"/>
      <c r="C94" s="748"/>
      <c r="D94" s="748"/>
      <c r="E94" s="748"/>
      <c r="F94" s="748"/>
      <c r="G94" s="748"/>
    </row>
    <row r="95" spans="2:7" x14ac:dyDescent="0.3">
      <c r="B95" s="748"/>
      <c r="C95" s="748"/>
      <c r="D95" s="748"/>
      <c r="E95" s="748"/>
      <c r="F95" s="748"/>
      <c r="G95" s="748"/>
    </row>
    <row r="96" spans="2:7" x14ac:dyDescent="0.3">
      <c r="B96" s="748"/>
      <c r="C96" s="748"/>
      <c r="D96" s="748"/>
      <c r="E96" s="748"/>
      <c r="F96" s="748"/>
      <c r="G96" s="748"/>
    </row>
    <row r="97" spans="1:7" x14ac:dyDescent="0.3">
      <c r="B97" s="748"/>
      <c r="C97" s="748"/>
      <c r="D97" s="748"/>
      <c r="E97" s="748"/>
      <c r="F97" s="748"/>
      <c r="G97" s="748"/>
    </row>
    <row r="98" spans="1:7" x14ac:dyDescent="0.3">
      <c r="B98" s="748"/>
      <c r="C98" s="748"/>
      <c r="D98" s="748"/>
      <c r="E98" s="748"/>
      <c r="F98" s="748"/>
      <c r="G98" s="748"/>
    </row>
    <row r="99" spans="1:7" x14ac:dyDescent="0.3">
      <c r="B99" s="748"/>
      <c r="C99" s="748"/>
      <c r="D99" s="748"/>
      <c r="E99" s="748"/>
      <c r="F99" s="748"/>
      <c r="G99" s="748"/>
    </row>
    <row r="100" spans="1:7" x14ac:dyDescent="0.3">
      <c r="B100" s="748"/>
      <c r="C100" s="748"/>
      <c r="D100" s="748"/>
      <c r="E100" s="748"/>
      <c r="F100" s="748"/>
      <c r="G100" s="748"/>
    </row>
    <row r="101" spans="1:7" x14ac:dyDescent="0.3">
      <c r="B101" s="748"/>
      <c r="C101" s="748"/>
      <c r="D101" s="748"/>
      <c r="E101" s="748"/>
      <c r="F101" s="748"/>
      <c r="G101" s="748"/>
    </row>
    <row r="103" spans="1:7" s="123" customFormat="1" x14ac:dyDescent="0.3">
      <c r="A103" s="609"/>
      <c r="B103" s="33" t="s">
        <v>79</v>
      </c>
      <c r="C103" s="6"/>
      <c r="D103" s="6"/>
      <c r="E103" s="6"/>
    </row>
    <row r="104" spans="1:7" s="123" customFormat="1" x14ac:dyDescent="0.3">
      <c r="A104" s="609"/>
      <c r="B104" s="749">
        <v>43529</v>
      </c>
      <c r="C104" s="750"/>
      <c r="D104" s="6"/>
      <c r="E104" s="6"/>
    </row>
    <row r="105" spans="1:7" s="6" customFormat="1" x14ac:dyDescent="0.25">
      <c r="A105" s="610"/>
      <c r="C105" s="33"/>
      <c r="D105" s="33"/>
      <c r="E105" s="33"/>
    </row>
    <row r="106" spans="1:7" s="6" customFormat="1" x14ac:dyDescent="0.3">
      <c r="A106" s="611"/>
      <c r="C106" s="123"/>
      <c r="D106" s="123"/>
      <c r="E106" s="123"/>
    </row>
  </sheetData>
  <sheetProtection password="CF3D" sheet="1" objects="1" scenarios="1"/>
  <mergeCells count="28">
    <mergeCell ref="B49:G101"/>
    <mergeCell ref="B104:C104"/>
    <mergeCell ref="C43:G45"/>
    <mergeCell ref="C3:G3"/>
    <mergeCell ref="B8:C8"/>
    <mergeCell ref="D8:E8"/>
    <mergeCell ref="C37:G37"/>
    <mergeCell ref="C25:G25"/>
    <mergeCell ref="C26:G26"/>
    <mergeCell ref="C24:G24"/>
    <mergeCell ref="C36:G36"/>
    <mergeCell ref="A8:A9"/>
    <mergeCell ref="C10:G12"/>
    <mergeCell ref="B15:C15"/>
    <mergeCell ref="D15:E15"/>
    <mergeCell ref="C19:G21"/>
    <mergeCell ref="A15:A18"/>
    <mergeCell ref="A41:A42"/>
    <mergeCell ref="B41:C41"/>
    <mergeCell ref="D41:E41"/>
    <mergeCell ref="A24:A26"/>
    <mergeCell ref="A34:A37"/>
    <mergeCell ref="C34:G34"/>
    <mergeCell ref="C35:G35"/>
    <mergeCell ref="A29:A31"/>
    <mergeCell ref="C29:G29"/>
    <mergeCell ref="C30:G30"/>
    <mergeCell ref="C31:G31"/>
  </mergeCells>
  <conditionalFormatting sqref="F9">
    <cfRule type="cellIs" dxfId="14" priority="16" stopIfTrue="1" operator="greaterThan">
      <formula>0.02</formula>
    </cfRule>
  </conditionalFormatting>
  <conditionalFormatting sqref="F16:F18">
    <cfRule type="cellIs" dxfId="13" priority="14" stopIfTrue="1" operator="greaterThan">
      <formula>0.02</formula>
    </cfRule>
  </conditionalFormatting>
  <conditionalFormatting sqref="C25">
    <cfRule type="cellIs" dxfId="12" priority="12" stopIfTrue="1" operator="greaterThan">
      <formula>"ok"</formula>
    </cfRule>
  </conditionalFormatting>
  <conditionalFormatting sqref="C35:C36">
    <cfRule type="cellIs" dxfId="11" priority="11" stopIfTrue="1" operator="greaterThan">
      <formula>"ok"</formula>
    </cfRule>
  </conditionalFormatting>
  <conditionalFormatting sqref="C37">
    <cfRule type="cellIs" dxfId="10" priority="6" stopIfTrue="1" operator="greaterThan">
      <formula>"OK"</formula>
    </cfRule>
    <cfRule type="cellIs" dxfId="9" priority="7" stopIfTrue="1" operator="greaterThan">
      <formula>"ok"</formula>
    </cfRule>
    <cfRule type="cellIs" dxfId="8" priority="8" stopIfTrue="1" operator="greaterThan">
      <formula>"ok"</formula>
    </cfRule>
  </conditionalFormatting>
  <conditionalFormatting sqref="C37:G37">
    <cfRule type="cellIs" dxfId="7" priority="5" stopIfTrue="1" operator="lessThan">
      <formula>"ok"</formula>
    </cfRule>
  </conditionalFormatting>
  <conditionalFormatting sqref="F42">
    <cfRule type="cellIs" dxfId="6" priority="4" stopIfTrue="1" operator="greaterThan">
      <formula>0.02</formula>
    </cfRule>
  </conditionalFormatting>
  <conditionalFormatting sqref="C26">
    <cfRule type="cellIs" dxfId="5" priority="3" stopIfTrue="1" operator="greaterThan">
      <formula>"ok"</formula>
    </cfRule>
  </conditionalFormatting>
  <conditionalFormatting sqref="C30">
    <cfRule type="cellIs" dxfId="4" priority="2" stopIfTrue="1" operator="greaterThan">
      <formula>"ok"</formula>
    </cfRule>
  </conditionalFormatting>
  <conditionalFormatting sqref="C31:C32">
    <cfRule type="cellIs" dxfId="3" priority="1" stopIfTrue="1" operator="greaterThan">
      <formula>"ok"</formula>
    </cfRule>
  </conditionalFormatting>
  <pageMargins left="0.7" right="0.7" top="0.75" bottom="0.75" header="0.3" footer="0.3"/>
  <pageSetup paperSize="9" scale="64" fitToHeight="0" orientation="portrait" verticalDpi="598" r:id="rId1"/>
  <rowBreaks count="1" manualBreakCount="1">
    <brk id="47" min="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pageSetUpPr fitToPage="1"/>
  </sheetPr>
  <dimension ref="A1:BX114"/>
  <sheetViews>
    <sheetView topLeftCell="A46" zoomScaleNormal="100" workbookViewId="0">
      <selection activeCell="J27" sqref="J27"/>
    </sheetView>
  </sheetViews>
  <sheetFormatPr defaultRowHeight="12.75" x14ac:dyDescent="0.2"/>
  <cols>
    <col min="1" max="1" width="4" style="219" customWidth="1"/>
    <col min="2" max="2" width="6.85546875" style="219" customWidth="1"/>
    <col min="3" max="3" width="40.42578125" style="219" customWidth="1"/>
    <col min="4" max="4" width="9" style="219" customWidth="1"/>
    <col min="5" max="5" width="14.5703125" style="219" customWidth="1"/>
    <col min="6" max="6" width="20.28515625" style="219" customWidth="1"/>
    <col min="7" max="7" width="33.5703125" style="219" customWidth="1"/>
    <col min="8" max="8" width="33.7109375" style="219" customWidth="1"/>
    <col min="9" max="16384" width="9.140625" style="219"/>
  </cols>
  <sheetData>
    <row r="1" spans="2:8" ht="18" x14ac:dyDescent="0.2">
      <c r="B1" s="5" t="s">
        <v>606</v>
      </c>
      <c r="C1" s="1"/>
      <c r="D1" s="1"/>
      <c r="E1" s="2"/>
      <c r="F1" s="2"/>
      <c r="G1" s="6" t="s">
        <v>564</v>
      </c>
    </row>
    <row r="3" spans="2:8" ht="18" x14ac:dyDescent="0.2">
      <c r="B3" s="133" t="s">
        <v>284</v>
      </c>
      <c r="C3" s="688" t="str">
        <f>+'FN_priloga 1'!B1</f>
        <v>EKONOMSKA ŠOLA MURSKA SOBOTA, NORŠINSKA ULICA 13, 9000 MURSKA SOBOTA</v>
      </c>
      <c r="D3" s="689"/>
      <c r="E3" s="689"/>
      <c r="F3" s="689"/>
      <c r="G3" s="690"/>
    </row>
    <row r="4" spans="2:8" x14ac:dyDescent="0.2">
      <c r="B4" s="798" t="s">
        <v>585</v>
      </c>
      <c r="C4" s="798"/>
      <c r="D4" s="798"/>
      <c r="E4" s="798"/>
      <c r="F4" s="798"/>
      <c r="G4" s="798"/>
    </row>
    <row r="5" spans="2:8" s="523" customFormat="1" ht="33" x14ac:dyDescent="0.3">
      <c r="B5" s="575" t="s">
        <v>490</v>
      </c>
      <c r="C5" s="576" t="s">
        <v>609</v>
      </c>
      <c r="D5" s="577" t="s">
        <v>485</v>
      </c>
      <c r="E5" s="576" t="s">
        <v>486</v>
      </c>
      <c r="F5" s="578" t="s">
        <v>487</v>
      </c>
      <c r="G5" s="579" t="s">
        <v>463</v>
      </c>
      <c r="H5" s="522"/>
    </row>
    <row r="6" spans="2:8" s="523" customFormat="1" ht="16.5" x14ac:dyDescent="0.3">
      <c r="B6" s="791" t="s">
        <v>492</v>
      </c>
      <c r="C6" s="792"/>
      <c r="D6" s="792"/>
      <c r="E6" s="792"/>
      <c r="F6" s="792"/>
      <c r="G6" s="793"/>
      <c r="H6" s="522"/>
    </row>
    <row r="7" spans="2:8" s="526" customFormat="1" ht="16.5" x14ac:dyDescent="0.3">
      <c r="B7" s="580" t="s">
        <v>613</v>
      </c>
      <c r="C7" s="580" t="s">
        <v>614</v>
      </c>
      <c r="D7" s="580">
        <v>22</v>
      </c>
      <c r="E7" s="581">
        <v>28</v>
      </c>
      <c r="F7" s="644">
        <f t="shared" ref="F7:F8" si="0">D7*E7</f>
        <v>616</v>
      </c>
      <c r="G7" s="580" t="s">
        <v>488</v>
      </c>
    </row>
    <row r="8" spans="2:8" s="526" customFormat="1" ht="16.5" x14ac:dyDescent="0.3">
      <c r="B8" s="580" t="s">
        <v>615</v>
      </c>
      <c r="C8" s="524" t="s">
        <v>624</v>
      </c>
      <c r="D8" s="524">
        <v>1</v>
      </c>
      <c r="E8" s="525">
        <v>180</v>
      </c>
      <c r="F8" s="645">
        <f t="shared" si="0"/>
        <v>180</v>
      </c>
      <c r="G8" s="524" t="s">
        <v>488</v>
      </c>
    </row>
    <row r="9" spans="2:8" s="526" customFormat="1" ht="16.5" x14ac:dyDescent="0.3">
      <c r="B9" s="580" t="s">
        <v>616</v>
      </c>
      <c r="C9" s="524" t="s">
        <v>625</v>
      </c>
      <c r="D9" s="524">
        <v>1</v>
      </c>
      <c r="E9" s="525">
        <v>400</v>
      </c>
      <c r="F9" s="645">
        <f t="shared" ref="F9:F60" si="1">D9*E9</f>
        <v>400</v>
      </c>
      <c r="G9" s="524" t="s">
        <v>488</v>
      </c>
    </row>
    <row r="10" spans="2:8" s="526" customFormat="1" ht="16.5" x14ac:dyDescent="0.3">
      <c r="B10" s="580" t="s">
        <v>617</v>
      </c>
      <c r="C10" s="524" t="s">
        <v>626</v>
      </c>
      <c r="D10" s="524">
        <v>1</v>
      </c>
      <c r="E10" s="525">
        <v>150</v>
      </c>
      <c r="F10" s="645">
        <f t="shared" si="1"/>
        <v>150</v>
      </c>
      <c r="G10" s="524" t="s">
        <v>488</v>
      </c>
    </row>
    <row r="11" spans="2:8" s="526" customFormat="1" ht="16.5" x14ac:dyDescent="0.3">
      <c r="B11" s="580" t="s">
        <v>618</v>
      </c>
      <c r="C11" s="524" t="s">
        <v>627</v>
      </c>
      <c r="D11" s="524">
        <v>1</v>
      </c>
      <c r="E11" s="525">
        <v>80</v>
      </c>
      <c r="F11" s="645">
        <f t="shared" si="1"/>
        <v>80</v>
      </c>
      <c r="G11" s="524" t="s">
        <v>488</v>
      </c>
    </row>
    <row r="12" spans="2:8" s="526" customFormat="1" ht="16.5" x14ac:dyDescent="0.3">
      <c r="B12" s="580" t="s">
        <v>619</v>
      </c>
      <c r="C12" s="524" t="s">
        <v>628</v>
      </c>
      <c r="D12" s="524">
        <v>3</v>
      </c>
      <c r="E12" s="525">
        <v>660</v>
      </c>
      <c r="F12" s="645">
        <f t="shared" si="1"/>
        <v>1980</v>
      </c>
      <c r="G12" s="524" t="s">
        <v>488</v>
      </c>
    </row>
    <row r="13" spans="2:8" s="526" customFormat="1" ht="16.5" x14ac:dyDescent="0.3">
      <c r="B13" s="580" t="s">
        <v>620</v>
      </c>
      <c r="C13" s="524" t="s">
        <v>629</v>
      </c>
      <c r="D13" s="524">
        <v>2</v>
      </c>
      <c r="E13" s="525">
        <v>720</v>
      </c>
      <c r="F13" s="645">
        <f t="shared" si="1"/>
        <v>1440</v>
      </c>
      <c r="G13" s="524" t="s">
        <v>488</v>
      </c>
    </row>
    <row r="14" spans="2:8" s="526" customFormat="1" ht="16.5" x14ac:dyDescent="0.3">
      <c r="B14" s="580" t="s">
        <v>621</v>
      </c>
      <c r="C14" s="524" t="s">
        <v>630</v>
      </c>
      <c r="D14" s="524">
        <v>8</v>
      </c>
      <c r="E14" s="525">
        <v>180</v>
      </c>
      <c r="F14" s="645">
        <f t="shared" si="1"/>
        <v>1440</v>
      </c>
      <c r="G14" s="524" t="s">
        <v>488</v>
      </c>
    </row>
    <row r="15" spans="2:8" s="526" customFormat="1" ht="16.5" x14ac:dyDescent="0.3">
      <c r="B15" s="580" t="s">
        <v>622</v>
      </c>
      <c r="C15" s="524" t="s">
        <v>631</v>
      </c>
      <c r="D15" s="524">
        <v>2</v>
      </c>
      <c r="E15" s="525">
        <v>320</v>
      </c>
      <c r="F15" s="645">
        <f t="shared" si="1"/>
        <v>640</v>
      </c>
      <c r="G15" s="524" t="s">
        <v>488</v>
      </c>
    </row>
    <row r="16" spans="2:8" s="526" customFormat="1" ht="16.5" x14ac:dyDescent="0.3">
      <c r="B16" s="580" t="s">
        <v>623</v>
      </c>
      <c r="C16" s="524" t="s">
        <v>639</v>
      </c>
      <c r="D16" s="524">
        <v>8</v>
      </c>
      <c r="E16" s="525">
        <v>350</v>
      </c>
      <c r="F16" s="645">
        <f t="shared" ref="F16:F21" si="2">D16*E16</f>
        <v>2800</v>
      </c>
      <c r="G16" s="524" t="s">
        <v>488</v>
      </c>
    </row>
    <row r="17" spans="2:7" s="526" customFormat="1" ht="16.5" x14ac:dyDescent="0.3">
      <c r="B17" s="580" t="s">
        <v>632</v>
      </c>
      <c r="C17" s="524" t="s">
        <v>640</v>
      </c>
      <c r="D17" s="524">
        <v>4</v>
      </c>
      <c r="E17" s="525">
        <v>462.26</v>
      </c>
      <c r="F17" s="645">
        <f t="shared" si="2"/>
        <v>1849.04</v>
      </c>
      <c r="G17" s="524" t="s">
        <v>488</v>
      </c>
    </row>
    <row r="18" spans="2:7" s="526" customFormat="1" ht="16.5" x14ac:dyDescent="0.3">
      <c r="B18" s="580" t="s">
        <v>633</v>
      </c>
      <c r="C18" s="524" t="s">
        <v>641</v>
      </c>
      <c r="D18" s="524">
        <v>1</v>
      </c>
      <c r="E18" s="525">
        <v>2000</v>
      </c>
      <c r="F18" s="645">
        <f t="shared" si="2"/>
        <v>2000</v>
      </c>
      <c r="G18" s="524" t="s">
        <v>488</v>
      </c>
    </row>
    <row r="19" spans="2:7" s="526" customFormat="1" ht="16.5" x14ac:dyDescent="0.3">
      <c r="B19" s="580" t="s">
        <v>634</v>
      </c>
      <c r="C19" s="524" t="s">
        <v>642</v>
      </c>
      <c r="D19" s="524">
        <v>1</v>
      </c>
      <c r="E19" s="525">
        <v>2000</v>
      </c>
      <c r="F19" s="645">
        <f t="shared" si="2"/>
        <v>2000</v>
      </c>
      <c r="G19" s="524" t="s">
        <v>488</v>
      </c>
    </row>
    <row r="20" spans="2:7" s="526" customFormat="1" ht="16.5" x14ac:dyDescent="0.3">
      <c r="B20" s="580" t="s">
        <v>635</v>
      </c>
      <c r="C20" s="524" t="s">
        <v>643</v>
      </c>
      <c r="D20" s="524">
        <v>1</v>
      </c>
      <c r="E20" s="525">
        <v>2000</v>
      </c>
      <c r="F20" s="645">
        <f t="shared" si="2"/>
        <v>2000</v>
      </c>
      <c r="G20" s="524" t="s">
        <v>488</v>
      </c>
    </row>
    <row r="21" spans="2:7" s="526" customFormat="1" ht="16.5" x14ac:dyDescent="0.3">
      <c r="B21" s="580" t="s">
        <v>636</v>
      </c>
      <c r="C21" s="524" t="s">
        <v>644</v>
      </c>
      <c r="D21" s="524">
        <v>1</v>
      </c>
      <c r="E21" s="525">
        <v>4500</v>
      </c>
      <c r="F21" s="645">
        <f t="shared" si="2"/>
        <v>4500</v>
      </c>
      <c r="G21" s="524" t="s">
        <v>488</v>
      </c>
    </row>
    <row r="22" spans="2:7" s="526" customFormat="1" ht="16.5" x14ac:dyDescent="0.3">
      <c r="B22" s="580" t="s">
        <v>637</v>
      </c>
      <c r="C22" s="524" t="s">
        <v>645</v>
      </c>
      <c r="D22" s="524">
        <v>1</v>
      </c>
      <c r="E22" s="525">
        <v>2399</v>
      </c>
      <c r="F22" s="645">
        <f t="shared" si="1"/>
        <v>2399</v>
      </c>
      <c r="G22" s="524" t="s">
        <v>466</v>
      </c>
    </row>
    <row r="23" spans="2:7" s="526" customFormat="1" ht="16.5" x14ac:dyDescent="0.3">
      <c r="B23" s="580" t="s">
        <v>638</v>
      </c>
      <c r="C23" s="524" t="s">
        <v>646</v>
      </c>
      <c r="D23" s="524">
        <v>1</v>
      </c>
      <c r="E23" s="525">
        <v>6000</v>
      </c>
      <c r="F23" s="645">
        <f t="shared" si="1"/>
        <v>6000</v>
      </c>
      <c r="G23" s="524" t="s">
        <v>466</v>
      </c>
    </row>
    <row r="24" spans="2:7" s="526" customFormat="1" ht="16.5" x14ac:dyDescent="0.3">
      <c r="B24" s="524"/>
      <c r="C24" s="524"/>
      <c r="D24" s="524"/>
      <c r="E24" s="525"/>
      <c r="F24" s="645">
        <f t="shared" si="1"/>
        <v>0</v>
      </c>
      <c r="G24" s="524"/>
    </row>
    <row r="25" spans="2:7" s="526" customFormat="1" ht="16.5" x14ac:dyDescent="0.3">
      <c r="B25" s="524"/>
      <c r="C25" s="524"/>
      <c r="D25" s="524"/>
      <c r="E25" s="525"/>
      <c r="F25" s="645">
        <f t="shared" si="1"/>
        <v>0</v>
      </c>
      <c r="G25" s="524"/>
    </row>
    <row r="26" spans="2:7" s="526" customFormat="1" ht="16.5" x14ac:dyDescent="0.3">
      <c r="B26" s="524"/>
      <c r="C26" s="524"/>
      <c r="D26" s="524"/>
      <c r="E26" s="525"/>
      <c r="F26" s="645">
        <f t="shared" si="1"/>
        <v>0</v>
      </c>
      <c r="G26" s="524"/>
    </row>
    <row r="27" spans="2:7" s="526" customFormat="1" ht="16.5" x14ac:dyDescent="0.3">
      <c r="B27" s="524"/>
      <c r="C27" s="524"/>
      <c r="D27" s="524"/>
      <c r="E27" s="525"/>
      <c r="F27" s="645">
        <f t="shared" si="1"/>
        <v>0</v>
      </c>
      <c r="G27" s="524"/>
    </row>
    <row r="28" spans="2:7" s="526" customFormat="1" ht="16.5" x14ac:dyDescent="0.3">
      <c r="B28" s="524"/>
      <c r="C28" s="524"/>
      <c r="D28" s="524"/>
      <c r="E28" s="525"/>
      <c r="F28" s="645">
        <f t="shared" si="1"/>
        <v>0</v>
      </c>
      <c r="G28" s="524"/>
    </row>
    <row r="29" spans="2:7" s="526" customFormat="1" ht="16.5" x14ac:dyDescent="0.3">
      <c r="B29" s="524"/>
      <c r="C29" s="524"/>
      <c r="D29" s="524"/>
      <c r="E29" s="525"/>
      <c r="F29" s="645">
        <f t="shared" si="1"/>
        <v>0</v>
      </c>
      <c r="G29" s="524"/>
    </row>
    <row r="30" spans="2:7" s="526" customFormat="1" ht="16.5" x14ac:dyDescent="0.3">
      <c r="B30" s="524"/>
      <c r="C30" s="524"/>
      <c r="D30" s="524"/>
      <c r="E30" s="525"/>
      <c r="F30" s="645">
        <f t="shared" si="1"/>
        <v>0</v>
      </c>
      <c r="G30" s="524"/>
    </row>
    <row r="31" spans="2:7" s="526" customFormat="1" ht="16.5" x14ac:dyDescent="0.3">
      <c r="B31" s="524"/>
      <c r="C31" s="524"/>
      <c r="D31" s="524"/>
      <c r="E31" s="525"/>
      <c r="F31" s="645">
        <f t="shared" si="1"/>
        <v>0</v>
      </c>
      <c r="G31" s="524"/>
    </row>
    <row r="32" spans="2:7" s="526" customFormat="1" ht="16.5" x14ac:dyDescent="0.3">
      <c r="B32" s="524"/>
      <c r="C32" s="524"/>
      <c r="D32" s="524"/>
      <c r="E32" s="525"/>
      <c r="F32" s="645">
        <f t="shared" si="1"/>
        <v>0</v>
      </c>
      <c r="G32" s="524"/>
    </row>
    <row r="33" spans="2:7" s="526" customFormat="1" ht="16.5" x14ac:dyDescent="0.3">
      <c r="B33" s="524"/>
      <c r="C33" s="524"/>
      <c r="D33" s="524"/>
      <c r="E33" s="525"/>
      <c r="F33" s="645">
        <f t="shared" si="1"/>
        <v>0</v>
      </c>
      <c r="G33" s="524"/>
    </row>
    <row r="34" spans="2:7" s="526" customFormat="1" ht="16.5" x14ac:dyDescent="0.3">
      <c r="B34" s="524"/>
      <c r="C34" s="524"/>
      <c r="D34" s="524"/>
      <c r="E34" s="525"/>
      <c r="F34" s="645">
        <f t="shared" si="1"/>
        <v>0</v>
      </c>
      <c r="G34" s="524"/>
    </row>
    <row r="35" spans="2:7" s="526" customFormat="1" ht="16.5" x14ac:dyDescent="0.3">
      <c r="B35" s="524"/>
      <c r="C35" s="524"/>
      <c r="D35" s="524"/>
      <c r="E35" s="525"/>
      <c r="F35" s="645">
        <f t="shared" si="1"/>
        <v>0</v>
      </c>
      <c r="G35" s="524"/>
    </row>
    <row r="36" spans="2:7" s="526" customFormat="1" ht="16.5" x14ac:dyDescent="0.3">
      <c r="B36" s="524"/>
      <c r="C36" s="524"/>
      <c r="D36" s="524"/>
      <c r="E36" s="525"/>
      <c r="F36" s="645">
        <f t="shared" si="1"/>
        <v>0</v>
      </c>
      <c r="G36" s="524"/>
    </row>
    <row r="37" spans="2:7" s="526" customFormat="1" ht="16.5" x14ac:dyDescent="0.3">
      <c r="B37" s="524"/>
      <c r="C37" s="524"/>
      <c r="D37" s="524"/>
      <c r="E37" s="525"/>
      <c r="F37" s="645">
        <f t="shared" si="1"/>
        <v>0</v>
      </c>
      <c r="G37" s="524"/>
    </row>
    <row r="38" spans="2:7" s="526" customFormat="1" ht="16.5" x14ac:dyDescent="0.3">
      <c r="B38" s="524"/>
      <c r="C38" s="524"/>
      <c r="D38" s="524"/>
      <c r="E38" s="525"/>
      <c r="F38" s="645">
        <f t="shared" si="1"/>
        <v>0</v>
      </c>
      <c r="G38" s="524"/>
    </row>
    <row r="39" spans="2:7" s="526" customFormat="1" ht="16.5" x14ac:dyDescent="0.3">
      <c r="B39" s="524"/>
      <c r="C39" s="524"/>
      <c r="D39" s="524"/>
      <c r="E39" s="525"/>
      <c r="F39" s="645">
        <f t="shared" si="1"/>
        <v>0</v>
      </c>
      <c r="G39" s="524"/>
    </row>
    <row r="40" spans="2:7" s="526" customFormat="1" ht="16.5" x14ac:dyDescent="0.3">
      <c r="B40" s="524"/>
      <c r="C40" s="524"/>
      <c r="D40" s="524"/>
      <c r="E40" s="525"/>
      <c r="F40" s="645">
        <f t="shared" si="1"/>
        <v>0</v>
      </c>
      <c r="G40" s="524"/>
    </row>
    <row r="41" spans="2:7" s="526" customFormat="1" ht="16.5" x14ac:dyDescent="0.3">
      <c r="B41" s="524"/>
      <c r="C41" s="524"/>
      <c r="D41" s="524"/>
      <c r="E41" s="525"/>
      <c r="F41" s="645">
        <f t="shared" si="1"/>
        <v>0</v>
      </c>
      <c r="G41" s="524"/>
    </row>
    <row r="42" spans="2:7" s="526" customFormat="1" ht="16.5" x14ac:dyDescent="0.3">
      <c r="B42" s="524"/>
      <c r="C42" s="524"/>
      <c r="D42" s="524"/>
      <c r="E42" s="525"/>
      <c r="F42" s="645">
        <f t="shared" si="1"/>
        <v>0</v>
      </c>
      <c r="G42" s="524"/>
    </row>
    <row r="43" spans="2:7" s="526" customFormat="1" ht="16.5" x14ac:dyDescent="0.3">
      <c r="B43" s="524"/>
      <c r="C43" s="524"/>
      <c r="D43" s="524"/>
      <c r="E43" s="525"/>
      <c r="F43" s="645">
        <f t="shared" si="1"/>
        <v>0</v>
      </c>
      <c r="G43" s="524"/>
    </row>
    <row r="44" spans="2:7" s="526" customFormat="1" ht="16.5" x14ac:dyDescent="0.3">
      <c r="B44" s="524"/>
      <c r="C44" s="524"/>
      <c r="D44" s="524"/>
      <c r="E44" s="525"/>
      <c r="F44" s="645">
        <f t="shared" si="1"/>
        <v>0</v>
      </c>
      <c r="G44" s="524"/>
    </row>
    <row r="45" spans="2:7" s="526" customFormat="1" ht="16.5" x14ac:dyDescent="0.3">
      <c r="B45" s="524"/>
      <c r="C45" s="524"/>
      <c r="D45" s="524"/>
      <c r="E45" s="525"/>
      <c r="F45" s="645">
        <f t="shared" si="1"/>
        <v>0</v>
      </c>
      <c r="G45" s="524"/>
    </row>
    <row r="46" spans="2:7" s="526" customFormat="1" ht="16.5" x14ac:dyDescent="0.3">
      <c r="B46" s="524"/>
      <c r="C46" s="524"/>
      <c r="D46" s="524"/>
      <c r="E46" s="525"/>
      <c r="F46" s="645">
        <f t="shared" si="1"/>
        <v>0</v>
      </c>
      <c r="G46" s="524"/>
    </row>
    <row r="47" spans="2:7" s="526" customFormat="1" ht="16.5" x14ac:dyDescent="0.3">
      <c r="B47" s="524"/>
      <c r="C47" s="524"/>
      <c r="D47" s="524"/>
      <c r="E47" s="525"/>
      <c r="F47" s="645">
        <f t="shared" si="1"/>
        <v>0</v>
      </c>
      <c r="G47" s="524"/>
    </row>
    <row r="48" spans="2:7" s="526" customFormat="1" ht="16.5" x14ac:dyDescent="0.3">
      <c r="B48" s="524"/>
      <c r="C48" s="524"/>
      <c r="D48" s="524"/>
      <c r="E48" s="525"/>
      <c r="F48" s="645">
        <f t="shared" si="1"/>
        <v>0</v>
      </c>
      <c r="G48" s="524"/>
    </row>
    <row r="49" spans="2:7" s="526" customFormat="1" ht="16.5" x14ac:dyDescent="0.3">
      <c r="B49" s="524"/>
      <c r="C49" s="524"/>
      <c r="D49" s="524"/>
      <c r="E49" s="525"/>
      <c r="F49" s="645">
        <f t="shared" si="1"/>
        <v>0</v>
      </c>
      <c r="G49" s="524"/>
    </row>
    <row r="50" spans="2:7" s="526" customFormat="1" ht="16.5" x14ac:dyDescent="0.3">
      <c r="B50" s="524"/>
      <c r="C50" s="524"/>
      <c r="D50" s="524"/>
      <c r="E50" s="525"/>
      <c r="F50" s="645">
        <f t="shared" si="1"/>
        <v>0</v>
      </c>
      <c r="G50" s="524"/>
    </row>
    <row r="51" spans="2:7" s="526" customFormat="1" ht="16.5" x14ac:dyDescent="0.3">
      <c r="B51" s="524"/>
      <c r="C51" s="524"/>
      <c r="D51" s="524"/>
      <c r="E51" s="525"/>
      <c r="F51" s="645">
        <f t="shared" si="1"/>
        <v>0</v>
      </c>
      <c r="G51" s="524"/>
    </row>
    <row r="52" spans="2:7" s="526" customFormat="1" ht="16.5" x14ac:dyDescent="0.3">
      <c r="B52" s="524"/>
      <c r="C52" s="524"/>
      <c r="D52" s="524"/>
      <c r="E52" s="525"/>
      <c r="F52" s="645">
        <f t="shared" si="1"/>
        <v>0</v>
      </c>
      <c r="G52" s="524"/>
    </row>
    <row r="53" spans="2:7" s="526" customFormat="1" ht="16.5" x14ac:dyDescent="0.3">
      <c r="B53" s="524"/>
      <c r="C53" s="524"/>
      <c r="D53" s="524"/>
      <c r="E53" s="525"/>
      <c r="F53" s="645">
        <f t="shared" si="1"/>
        <v>0</v>
      </c>
      <c r="G53" s="524"/>
    </row>
    <row r="54" spans="2:7" s="526" customFormat="1" ht="16.5" x14ac:dyDescent="0.3">
      <c r="B54" s="524"/>
      <c r="C54" s="524"/>
      <c r="D54" s="524"/>
      <c r="E54" s="525"/>
      <c r="F54" s="645">
        <f t="shared" si="1"/>
        <v>0</v>
      </c>
      <c r="G54" s="524"/>
    </row>
    <row r="55" spans="2:7" s="526" customFormat="1" ht="16.5" x14ac:dyDescent="0.3">
      <c r="B55" s="524"/>
      <c r="C55" s="524"/>
      <c r="D55" s="524"/>
      <c r="E55" s="525"/>
      <c r="F55" s="645">
        <f t="shared" si="1"/>
        <v>0</v>
      </c>
      <c r="G55" s="524"/>
    </row>
    <row r="56" spans="2:7" s="526" customFormat="1" ht="16.5" x14ac:dyDescent="0.3">
      <c r="B56" s="524"/>
      <c r="C56" s="524"/>
      <c r="D56" s="524"/>
      <c r="E56" s="525"/>
      <c r="F56" s="645">
        <f t="shared" si="1"/>
        <v>0</v>
      </c>
      <c r="G56" s="524"/>
    </row>
    <row r="57" spans="2:7" s="526" customFormat="1" ht="16.5" x14ac:dyDescent="0.3">
      <c r="B57" s="524"/>
      <c r="C57" s="524"/>
      <c r="D57" s="524"/>
      <c r="E57" s="525"/>
      <c r="F57" s="645">
        <f t="shared" si="1"/>
        <v>0</v>
      </c>
      <c r="G57" s="524"/>
    </row>
    <row r="58" spans="2:7" s="526" customFormat="1" ht="16.5" x14ac:dyDescent="0.3">
      <c r="B58" s="524"/>
      <c r="C58" s="524"/>
      <c r="D58" s="524"/>
      <c r="E58" s="525"/>
      <c r="F58" s="645">
        <f t="shared" si="1"/>
        <v>0</v>
      </c>
      <c r="G58" s="524"/>
    </row>
    <row r="59" spans="2:7" s="526" customFormat="1" ht="16.5" x14ac:dyDescent="0.3">
      <c r="B59" s="524"/>
      <c r="C59" s="524"/>
      <c r="D59" s="524"/>
      <c r="E59" s="525"/>
      <c r="F59" s="645">
        <f t="shared" si="1"/>
        <v>0</v>
      </c>
      <c r="G59" s="524"/>
    </row>
    <row r="60" spans="2:7" s="526" customFormat="1" ht="17.25" thickBot="1" x14ac:dyDescent="0.35">
      <c r="B60" s="524"/>
      <c r="C60" s="524"/>
      <c r="D60" s="524"/>
      <c r="E60" s="525"/>
      <c r="F60" s="645">
        <f t="shared" si="1"/>
        <v>0</v>
      </c>
      <c r="G60" s="524"/>
    </row>
    <row r="61" spans="2:7" s="533" customFormat="1" ht="17.25" thickTop="1" x14ac:dyDescent="0.3">
      <c r="B61" s="582"/>
      <c r="C61" s="583" t="s">
        <v>293</v>
      </c>
      <c r="D61" s="584"/>
      <c r="E61" s="584"/>
      <c r="F61" s="646">
        <f>SUM(F7:F60)</f>
        <v>30474.04</v>
      </c>
      <c r="G61" s="585"/>
    </row>
    <row r="62" spans="2:7" s="526" customFormat="1" ht="16.5" customHeight="1" x14ac:dyDescent="0.3">
      <c r="B62" s="791" t="s">
        <v>493</v>
      </c>
      <c r="C62" s="792"/>
      <c r="D62" s="792"/>
      <c r="E62" s="792"/>
      <c r="F62" s="792"/>
      <c r="G62" s="793"/>
    </row>
    <row r="63" spans="2:7" s="526" customFormat="1" ht="16.5" x14ac:dyDescent="0.3">
      <c r="B63" s="586"/>
      <c r="C63" s="586"/>
      <c r="D63" s="586"/>
      <c r="E63" s="587"/>
      <c r="F63" s="644">
        <f t="shared" ref="F63:F74" si="3">D63*E63</f>
        <v>0</v>
      </c>
      <c r="G63" s="580"/>
    </row>
    <row r="64" spans="2:7" s="526" customFormat="1" ht="16.5" x14ac:dyDescent="0.3">
      <c r="B64" s="527"/>
      <c r="C64" s="527"/>
      <c r="D64" s="527"/>
      <c r="E64" s="528"/>
      <c r="F64" s="645">
        <f t="shared" si="3"/>
        <v>0</v>
      </c>
      <c r="G64" s="524"/>
    </row>
    <row r="65" spans="2:7" s="526" customFormat="1" ht="16.5" x14ac:dyDescent="0.3">
      <c r="B65" s="527"/>
      <c r="C65" s="527"/>
      <c r="D65" s="527"/>
      <c r="E65" s="528"/>
      <c r="F65" s="645">
        <f t="shared" si="3"/>
        <v>0</v>
      </c>
      <c r="G65" s="524"/>
    </row>
    <row r="66" spans="2:7" s="526" customFormat="1" ht="16.5" x14ac:dyDescent="0.3">
      <c r="B66" s="527"/>
      <c r="C66" s="527"/>
      <c r="D66" s="527"/>
      <c r="E66" s="528"/>
      <c r="F66" s="645">
        <f t="shared" si="3"/>
        <v>0</v>
      </c>
      <c r="G66" s="524"/>
    </row>
    <row r="67" spans="2:7" s="526" customFormat="1" ht="16.5" x14ac:dyDescent="0.3">
      <c r="B67" s="527"/>
      <c r="C67" s="527"/>
      <c r="D67" s="527"/>
      <c r="E67" s="528"/>
      <c r="F67" s="645">
        <f t="shared" si="3"/>
        <v>0</v>
      </c>
      <c r="G67" s="524"/>
    </row>
    <row r="68" spans="2:7" s="526" customFormat="1" ht="16.5" x14ac:dyDescent="0.3">
      <c r="B68" s="527"/>
      <c r="C68" s="527"/>
      <c r="D68" s="527"/>
      <c r="E68" s="528"/>
      <c r="F68" s="645">
        <f t="shared" si="3"/>
        <v>0</v>
      </c>
      <c r="G68" s="524"/>
    </row>
    <row r="69" spans="2:7" s="526" customFormat="1" ht="16.5" x14ac:dyDescent="0.3">
      <c r="B69" s="527"/>
      <c r="C69" s="527"/>
      <c r="D69" s="527"/>
      <c r="E69" s="528"/>
      <c r="F69" s="645">
        <f t="shared" si="3"/>
        <v>0</v>
      </c>
      <c r="G69" s="524"/>
    </row>
    <row r="70" spans="2:7" s="526" customFormat="1" ht="16.5" x14ac:dyDescent="0.3">
      <c r="B70" s="527"/>
      <c r="C70" s="527"/>
      <c r="D70" s="527"/>
      <c r="E70" s="528"/>
      <c r="F70" s="645">
        <f t="shared" si="3"/>
        <v>0</v>
      </c>
      <c r="G70" s="524"/>
    </row>
    <row r="71" spans="2:7" s="526" customFormat="1" ht="16.5" x14ac:dyDescent="0.3">
      <c r="B71" s="527"/>
      <c r="C71" s="527"/>
      <c r="D71" s="527"/>
      <c r="E71" s="528"/>
      <c r="F71" s="645">
        <f t="shared" si="3"/>
        <v>0</v>
      </c>
      <c r="G71" s="524"/>
    </row>
    <row r="72" spans="2:7" s="526" customFormat="1" ht="16.5" x14ac:dyDescent="0.3">
      <c r="B72" s="527"/>
      <c r="C72" s="527"/>
      <c r="D72" s="527"/>
      <c r="E72" s="528"/>
      <c r="F72" s="645">
        <f t="shared" si="3"/>
        <v>0</v>
      </c>
      <c r="G72" s="524"/>
    </row>
    <row r="73" spans="2:7" s="526" customFormat="1" ht="16.5" x14ac:dyDescent="0.3">
      <c r="B73" s="527"/>
      <c r="C73" s="527"/>
      <c r="D73" s="527"/>
      <c r="E73" s="528"/>
      <c r="F73" s="645">
        <f t="shared" si="3"/>
        <v>0</v>
      </c>
      <c r="G73" s="524"/>
    </row>
    <row r="74" spans="2:7" s="526" customFormat="1" ht="17.25" thickBot="1" x14ac:dyDescent="0.35">
      <c r="B74" s="527"/>
      <c r="C74" s="527"/>
      <c r="D74" s="527"/>
      <c r="E74" s="528"/>
      <c r="F74" s="647">
        <f t="shared" si="3"/>
        <v>0</v>
      </c>
      <c r="G74" s="524"/>
    </row>
    <row r="75" spans="2:7" s="533" customFormat="1" ht="18" thickTop="1" thickBot="1" x14ac:dyDescent="0.35">
      <c r="B75" s="529"/>
      <c r="C75" s="530" t="s">
        <v>293</v>
      </c>
      <c r="D75" s="531"/>
      <c r="E75" s="531"/>
      <c r="F75" s="648">
        <f>SUM(F63:F74)</f>
        <v>0</v>
      </c>
      <c r="G75" s="532"/>
    </row>
    <row r="76" spans="2:7" s="526" customFormat="1" ht="17.25" thickTop="1" x14ac:dyDescent="0.3"/>
    <row r="77" spans="2:7" s="526" customFormat="1" ht="16.5" x14ac:dyDescent="0.3"/>
    <row r="78" spans="2:7" s="526" customFormat="1" ht="16.5" x14ac:dyDescent="0.3">
      <c r="C78" s="534" t="s">
        <v>489</v>
      </c>
      <c r="D78" s="519"/>
      <c r="E78" s="519"/>
      <c r="F78" s="519"/>
      <c r="G78" s="519"/>
    </row>
    <row r="79" spans="2:7" s="535" customFormat="1" ht="16.5" x14ac:dyDescent="0.25">
      <c r="C79" s="782" t="s">
        <v>607</v>
      </c>
      <c r="D79" s="783"/>
      <c r="E79" s="783"/>
      <c r="F79" s="536" t="s">
        <v>464</v>
      </c>
      <c r="G79" s="537" t="s">
        <v>465</v>
      </c>
    </row>
    <row r="80" spans="2:7" s="526" customFormat="1" ht="16.5" x14ac:dyDescent="0.3">
      <c r="C80" s="784" t="s">
        <v>578</v>
      </c>
      <c r="D80" s="785"/>
      <c r="E80" s="785"/>
      <c r="F80" s="635">
        <f>SUMIF($G$7:$G$60,C80,$F$7:$F$60)</f>
        <v>0</v>
      </c>
      <c r="G80" s="538">
        <f>F80/$F$85</f>
        <v>0</v>
      </c>
    </row>
    <row r="81" spans="3:7" s="526" customFormat="1" ht="16.5" x14ac:dyDescent="0.3">
      <c r="C81" s="794" t="s">
        <v>579</v>
      </c>
      <c r="D81" s="795"/>
      <c r="E81" s="795"/>
      <c r="F81" s="636">
        <f>SUMIF($G$7:$G$60,C81,$F$7:$F$60)</f>
        <v>0</v>
      </c>
      <c r="G81" s="539">
        <f>F81/$F$85</f>
        <v>0</v>
      </c>
    </row>
    <row r="82" spans="3:7" s="526" customFormat="1" ht="16.5" x14ac:dyDescent="0.3">
      <c r="C82" s="794" t="s">
        <v>466</v>
      </c>
      <c r="D82" s="795"/>
      <c r="E82" s="795"/>
      <c r="F82" s="636">
        <f>SUMIF($G$7:$G$60,C82,$F$7:$F$60)</f>
        <v>8399</v>
      </c>
      <c r="G82" s="539">
        <f t="shared" ref="G82" si="4">F82/$F$85</f>
        <v>0.27561163534601907</v>
      </c>
    </row>
    <row r="83" spans="3:7" s="526" customFormat="1" ht="16.5" x14ac:dyDescent="0.3">
      <c r="C83" s="794" t="s">
        <v>467</v>
      </c>
      <c r="D83" s="795"/>
      <c r="E83" s="795"/>
      <c r="F83" s="636">
        <f>SUMIF($G$7:$G$60,C83,$F$7:$F$60)</f>
        <v>0</v>
      </c>
      <c r="G83" s="539">
        <f>F83/$F$85</f>
        <v>0</v>
      </c>
    </row>
    <row r="84" spans="3:7" s="526" customFormat="1" ht="16.5" x14ac:dyDescent="0.3">
      <c r="C84" s="796" t="s">
        <v>488</v>
      </c>
      <c r="D84" s="797"/>
      <c r="E84" s="797"/>
      <c r="F84" s="637">
        <f>SUMIF($G$7:$G$60,C84,$F$7:$F$60)</f>
        <v>22075.040000000001</v>
      </c>
      <c r="G84" s="540">
        <f>F84/$F$85</f>
        <v>0.72438836465398093</v>
      </c>
    </row>
    <row r="85" spans="3:7" s="526" customFormat="1" ht="16.5" x14ac:dyDescent="0.3">
      <c r="C85" s="788" t="s">
        <v>293</v>
      </c>
      <c r="D85" s="789"/>
      <c r="E85" s="789"/>
      <c r="F85" s="638">
        <f>SUM(F80:F84)</f>
        <v>30474.04</v>
      </c>
      <c r="G85" s="649">
        <f>SUM(G80:G84)</f>
        <v>1</v>
      </c>
    </row>
    <row r="86" spans="3:7" s="526" customFormat="1" ht="16.5" x14ac:dyDescent="0.3">
      <c r="C86" s="519"/>
      <c r="D86" s="519"/>
      <c r="E86" s="541" t="s">
        <v>491</v>
      </c>
      <c r="F86" s="790" t="str">
        <f>IF(F85&lt;&gt;F61,"Preverite, če ste pravilno izbrali vire sredstev pri nakupu opreme","OK")</f>
        <v>OK</v>
      </c>
      <c r="G86" s="790"/>
    </row>
    <row r="87" spans="3:7" s="526" customFormat="1" ht="16.5" x14ac:dyDescent="0.3">
      <c r="C87" s="519"/>
      <c r="D87" s="519"/>
      <c r="E87" s="541"/>
      <c r="F87" s="542"/>
      <c r="G87" s="542"/>
    </row>
    <row r="88" spans="3:7" s="526" customFormat="1" ht="16.5" x14ac:dyDescent="0.3">
      <c r="C88" s="543" t="s">
        <v>580</v>
      </c>
      <c r="D88" s="519"/>
      <c r="E88" s="541"/>
      <c r="F88" s="542"/>
      <c r="G88" s="542"/>
    </row>
    <row r="89" spans="3:7" s="526" customFormat="1" ht="37.5" customHeight="1" x14ac:dyDescent="0.3">
      <c r="C89" s="771" t="s">
        <v>648</v>
      </c>
      <c r="D89" s="772"/>
      <c r="E89" s="772"/>
      <c r="F89" s="772"/>
      <c r="G89" s="773"/>
    </row>
    <row r="90" spans="3:7" s="526" customFormat="1" ht="34.5" customHeight="1" x14ac:dyDescent="0.3">
      <c r="C90" s="774"/>
      <c r="D90" s="775"/>
      <c r="E90" s="775"/>
      <c r="F90" s="775"/>
      <c r="G90" s="776"/>
    </row>
    <row r="91" spans="3:7" s="526" customFormat="1" ht="36" customHeight="1" x14ac:dyDescent="0.3">
      <c r="C91" s="774"/>
      <c r="D91" s="775"/>
      <c r="E91" s="775"/>
      <c r="F91" s="775"/>
      <c r="G91" s="776"/>
    </row>
    <row r="92" spans="3:7" s="526" customFormat="1" ht="30.75" customHeight="1" x14ac:dyDescent="0.3">
      <c r="C92" s="777"/>
      <c r="D92" s="778"/>
      <c r="E92" s="778"/>
      <c r="F92" s="778"/>
      <c r="G92" s="779"/>
    </row>
    <row r="93" spans="3:7" s="526" customFormat="1" ht="54" customHeight="1" x14ac:dyDescent="0.3">
      <c r="C93" s="519"/>
      <c r="D93" s="519"/>
      <c r="E93" s="541" t="s">
        <v>491</v>
      </c>
      <c r="F93" s="786">
        <f>+IF(AND((F80+F81)&gt;0,C89="")=TRUE,"V kolikor ne boste utemljili nakupa opreme iz sredstev po metodologiji financiranja SŠ, DD,  ne boste prejeli soglasja za nakup.",F80+F81)</f>
        <v>0</v>
      </c>
      <c r="G93" s="787"/>
    </row>
    <row r="94" spans="3:7" s="526" customFormat="1" ht="16.5" x14ac:dyDescent="0.3">
      <c r="C94" s="519"/>
      <c r="D94" s="519"/>
      <c r="E94" s="541"/>
      <c r="F94" s="544"/>
      <c r="G94" s="544"/>
    </row>
    <row r="95" spans="3:7" s="545" customFormat="1" ht="16.5" x14ac:dyDescent="0.25">
      <c r="C95" s="782" t="s">
        <v>608</v>
      </c>
      <c r="D95" s="783"/>
      <c r="E95" s="783"/>
      <c r="F95" s="536" t="s">
        <v>464</v>
      </c>
      <c r="G95" s="537" t="s">
        <v>465</v>
      </c>
    </row>
    <row r="96" spans="3:7" s="526" customFormat="1" ht="16.5" x14ac:dyDescent="0.3">
      <c r="C96" s="784" t="s">
        <v>494</v>
      </c>
      <c r="D96" s="785"/>
      <c r="E96" s="785"/>
      <c r="F96" s="635">
        <f>SUMIF($G$63:$G$74,C96,$F$63:$F$74)</f>
        <v>0</v>
      </c>
      <c r="G96" s="538" t="e">
        <f>F96/$F$100</f>
        <v>#DIV/0!</v>
      </c>
    </row>
    <row r="97" spans="1:76" s="526" customFormat="1" ht="16.5" x14ac:dyDescent="0.3">
      <c r="C97" s="784" t="s">
        <v>466</v>
      </c>
      <c r="D97" s="785"/>
      <c r="E97" s="785"/>
      <c r="F97" s="635">
        <f>SUMIF($G$63:$G$74,C97,$F$63:$F$74)</f>
        <v>0</v>
      </c>
      <c r="G97" s="538" t="e">
        <f t="shared" ref="G97" si="5">F97/$F$100</f>
        <v>#DIV/0!</v>
      </c>
    </row>
    <row r="98" spans="1:76" s="526" customFormat="1" ht="16.5" x14ac:dyDescent="0.3">
      <c r="C98" s="784" t="s">
        <v>467</v>
      </c>
      <c r="D98" s="785"/>
      <c r="E98" s="785"/>
      <c r="F98" s="635">
        <f>SUMIF($G$63:$G$74,C98,$F$63:$F$74)</f>
        <v>0</v>
      </c>
      <c r="G98" s="538" t="e">
        <f>F98/$F$100</f>
        <v>#DIV/0!</v>
      </c>
    </row>
    <row r="99" spans="1:76" s="526" customFormat="1" ht="16.5" x14ac:dyDescent="0.3">
      <c r="C99" s="760" t="s">
        <v>488</v>
      </c>
      <c r="D99" s="761"/>
      <c r="E99" s="761"/>
      <c r="F99" s="639">
        <f>SUMIF($G$63:$G$74,C99,$F$63:$F$74)</f>
        <v>0</v>
      </c>
      <c r="G99" s="538" t="e">
        <f>F99/$F$100</f>
        <v>#DIV/0!</v>
      </c>
    </row>
    <row r="100" spans="1:76" s="526" customFormat="1" ht="16.5" x14ac:dyDescent="0.3">
      <c r="C100" s="762" t="s">
        <v>293</v>
      </c>
      <c r="D100" s="763"/>
      <c r="E100" s="764"/>
      <c r="F100" s="640">
        <f>SUM(F96:F99)</f>
        <v>0</v>
      </c>
      <c r="G100" s="546" t="e">
        <f>SUM(G96:G99)</f>
        <v>#DIV/0!</v>
      </c>
    </row>
    <row r="101" spans="1:76" s="526" customFormat="1" ht="16.5" x14ac:dyDescent="0.3">
      <c r="C101" s="519"/>
      <c r="D101" s="519"/>
      <c r="E101" s="541" t="s">
        <v>491</v>
      </c>
      <c r="F101" s="765" t="str">
        <f>IF(F100&lt;&gt;F75,"Preverite, če ste pravilno izbrali vire sredstev pri nakupu opreme","OK")</f>
        <v>OK</v>
      </c>
      <c r="G101" s="766"/>
    </row>
    <row r="102" spans="1:76" s="526" customFormat="1" ht="16.5" x14ac:dyDescent="0.3">
      <c r="E102" s="547"/>
      <c r="F102" s="548"/>
      <c r="G102" s="548"/>
    </row>
    <row r="103" spans="1:76" s="545" customFormat="1" ht="16.5" x14ac:dyDescent="0.25">
      <c r="C103" s="767" t="s">
        <v>498</v>
      </c>
      <c r="D103" s="768"/>
      <c r="E103" s="768"/>
      <c r="F103" s="536" t="s">
        <v>497</v>
      </c>
      <c r="G103" s="537" t="s">
        <v>475</v>
      </c>
    </row>
    <row r="104" spans="1:76" s="545" customFormat="1" ht="33.75" customHeight="1" x14ac:dyDescent="0.25">
      <c r="C104" s="769" t="s">
        <v>495</v>
      </c>
      <c r="D104" s="770"/>
      <c r="E104" s="770"/>
      <c r="F104" s="641">
        <f>'FN priloga 2'!N109+'FN priloga 2'!N117</f>
        <v>30474</v>
      </c>
      <c r="G104" s="622"/>
    </row>
    <row r="105" spans="1:76" s="545" customFormat="1" ht="16.5" x14ac:dyDescent="0.25">
      <c r="C105" s="780" t="s">
        <v>496</v>
      </c>
      <c r="D105" s="781"/>
      <c r="E105" s="781"/>
      <c r="F105" s="642">
        <f>F85+F100</f>
        <v>30474.04</v>
      </c>
      <c r="G105" s="623"/>
    </row>
    <row r="106" spans="1:76" s="545" customFormat="1" ht="33" customHeight="1" x14ac:dyDescent="0.25">
      <c r="C106" s="758" t="s">
        <v>292</v>
      </c>
      <c r="D106" s="759"/>
      <c r="E106" s="759"/>
      <c r="F106" s="643">
        <f>F104-F105</f>
        <v>-4.0000000000873115E-2</v>
      </c>
      <c r="G106" s="549" t="str">
        <f>IF(F106&lt;&gt;0,"Skupni znesek za nakup opreme iz te preglednice se ne ujema z zneski v DT Priloga2.","OK")</f>
        <v>Skupni znesek za nakup opreme iz te preglednice se ne ujema z zneski v DT Priloga2.</v>
      </c>
      <c r="H106" s="550"/>
    </row>
    <row r="107" spans="1:76" s="526" customFormat="1" ht="16.5" x14ac:dyDescent="0.3">
      <c r="C107" s="551"/>
      <c r="D107" s="551"/>
      <c r="E107" s="551"/>
    </row>
    <row r="108" spans="1:76" s="526" customFormat="1" ht="16.5" x14ac:dyDescent="0.3">
      <c r="C108" s="551"/>
      <c r="D108" s="551"/>
      <c r="E108" s="551"/>
    </row>
    <row r="109" spans="1:76" s="526" customFormat="1" ht="16.5" x14ac:dyDescent="0.3">
      <c r="C109" s="552"/>
      <c r="D109" s="552"/>
      <c r="E109" s="37" t="s">
        <v>80</v>
      </c>
      <c r="F109" s="651" t="s">
        <v>612</v>
      </c>
      <c r="G109" s="652"/>
    </row>
    <row r="110" spans="1:76" s="526" customFormat="1" ht="16.5" x14ac:dyDescent="0.3"/>
    <row r="111" spans="1:76" s="40" customFormat="1" ht="16.5" x14ac:dyDescent="0.25">
      <c r="A111" s="55"/>
      <c r="B111" s="37"/>
      <c r="C111" s="37"/>
      <c r="D111" s="37"/>
      <c r="E111" s="37"/>
      <c r="J111" s="37"/>
      <c r="K111" s="38"/>
      <c r="L111" s="38"/>
      <c r="M111" s="37"/>
      <c r="N111" s="2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row>
    <row r="112" spans="1:76" s="40" customFormat="1" ht="16.5" x14ac:dyDescent="0.25">
      <c r="C112" s="56" t="s">
        <v>78</v>
      </c>
      <c r="E112" s="46"/>
      <c r="F112" s="46" t="s">
        <v>79</v>
      </c>
      <c r="G112" s="50"/>
      <c r="I112" s="46"/>
      <c r="N112" s="37"/>
      <c r="O112" s="2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row>
    <row r="113" spans="3:76" s="40" customFormat="1" ht="16.5" x14ac:dyDescent="0.25">
      <c r="C113" s="56"/>
      <c r="D113" s="46"/>
      <c r="E113" s="46"/>
      <c r="F113" s="46"/>
      <c r="G113" s="50"/>
      <c r="I113" s="46"/>
      <c r="J113" s="37"/>
      <c r="K113" s="37"/>
      <c r="L113" s="37"/>
      <c r="M113" s="38"/>
      <c r="N113" s="37"/>
      <c r="O113" s="2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row>
    <row r="114" spans="3:76" s="40" customFormat="1" ht="16.5" x14ac:dyDescent="0.25">
      <c r="C114" s="59" t="s">
        <v>611</v>
      </c>
      <c r="D114" s="46"/>
      <c r="E114" s="46"/>
      <c r="F114" s="57">
        <v>43528</v>
      </c>
      <c r="G114" s="46"/>
      <c r="I114" s="46"/>
      <c r="J114" s="37"/>
      <c r="K114" s="37"/>
      <c r="L114" s="37"/>
      <c r="M114" s="38"/>
      <c r="N114" s="37"/>
      <c r="O114" s="2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row>
  </sheetData>
  <sheetProtection password="CF3D" sheet="1" objects="1" scenarios="1"/>
  <mergeCells count="26">
    <mergeCell ref="C85:E85"/>
    <mergeCell ref="F86:G86"/>
    <mergeCell ref="C3:G3"/>
    <mergeCell ref="B6:G6"/>
    <mergeCell ref="B62:G62"/>
    <mergeCell ref="C79:E79"/>
    <mergeCell ref="C80:E80"/>
    <mergeCell ref="C81:E81"/>
    <mergeCell ref="C82:E82"/>
    <mergeCell ref="C83:E83"/>
    <mergeCell ref="C84:E84"/>
    <mergeCell ref="B4:G4"/>
    <mergeCell ref="C89:G92"/>
    <mergeCell ref="C105:E105"/>
    <mergeCell ref="C95:E95"/>
    <mergeCell ref="C96:E96"/>
    <mergeCell ref="C97:E97"/>
    <mergeCell ref="C98:E98"/>
    <mergeCell ref="F93:G93"/>
    <mergeCell ref="C106:E106"/>
    <mergeCell ref="C99:E99"/>
    <mergeCell ref="C100:E100"/>
    <mergeCell ref="F109:G109"/>
    <mergeCell ref="F101:G101"/>
    <mergeCell ref="C103:E103"/>
    <mergeCell ref="C104:E104"/>
  </mergeCells>
  <conditionalFormatting sqref="F86:F88 F93:F94">
    <cfRule type="cellIs" dxfId="2" priority="3" stopIfTrue="1" operator="greaterThan">
      <formula>"ok"</formula>
    </cfRule>
  </conditionalFormatting>
  <conditionalFormatting sqref="G106">
    <cfRule type="cellIs" dxfId="1" priority="2" stopIfTrue="1" operator="greaterThan">
      <formula>"ok"</formula>
    </cfRule>
  </conditionalFormatting>
  <conditionalFormatting sqref="F101:F102">
    <cfRule type="cellIs" dxfId="0" priority="1" stopIfTrue="1" operator="greaterThan">
      <formula>"ok"</formula>
    </cfRule>
  </conditionalFormatting>
  <pageMargins left="0.70866141732283472" right="0.70866141732283472" top="0.74803149606299213" bottom="0.74803149606299213" header="0.31496062992125984" footer="0.31496062992125984"/>
  <pageSetup paperSize="9" scale="67" fitToHeight="0" orientation="portrait" verticalDpi="598" r:id="rId1"/>
  <rowBreaks count="1" manualBreakCount="1">
    <brk id="77"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št!$G$10:$G$13</xm:f>
          </x14:formula1>
          <xm:sqref>G63:G74</xm:sqref>
        </x14:dataValidation>
        <x14:dataValidation type="list" allowBlank="1" showInputMessage="1" showErrorMessage="1">
          <x14:formula1>
            <xm:f>št!$G$2:$G$6</xm:f>
          </x14:formula1>
          <xm:sqref>G7:G60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7</vt:i4>
      </vt:variant>
    </vt:vector>
  </HeadingPairs>
  <TitlesOfParts>
    <vt:vector size="19" baseType="lpstr">
      <vt:lpstr>FN_priloga 1</vt:lpstr>
      <vt:lpstr>FN priloga 2</vt:lpstr>
      <vt:lpstr>Povzetek-ROBR</vt:lpstr>
      <vt:lpstr>Povzetek-RDT</vt:lpstr>
      <vt:lpstr>ROBRN</vt:lpstr>
      <vt:lpstr>RFNOBRN_SŠ</vt:lpstr>
      <vt:lpstr>RFNOBRN_VSŠ</vt:lpstr>
      <vt:lpstr>Kontrole in obrazložitev</vt:lpstr>
      <vt:lpstr>FN_priloga 3_inv</vt:lpstr>
      <vt:lpstr>FN_priloga 4_KN</vt:lpstr>
      <vt:lpstr>FN_priloga 4a_KN_Uredba</vt:lpstr>
      <vt:lpstr>št</vt:lpstr>
      <vt:lpstr>'FN priloga 2'!Področje_tiskanja</vt:lpstr>
      <vt:lpstr>'FN_priloga 1'!Področje_tiskanja</vt:lpstr>
      <vt:lpstr>'FN_priloga 3_inv'!Področje_tiskanja</vt:lpstr>
      <vt:lpstr>'Kontrole in obrazložitev'!Področje_tiskanja</vt:lpstr>
      <vt:lpstr>'FN priloga 2'!Tiskanje_naslovov</vt:lpstr>
      <vt:lpstr>'FN_priloga 1'!Tiskanje_naslovov</vt:lpstr>
      <vt:lpstr>'FN_priloga 4_KN'!Tiskanje_naslovov</vt:lpstr>
    </vt:vector>
  </TitlesOfParts>
  <Company>Ministrstvo za šolstvo in šport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Mojca Ločniškar</dc:creator>
  <cp:lastModifiedBy>Ravnatelj</cp:lastModifiedBy>
  <cp:lastPrinted>2019-04-02T07:40:57Z</cp:lastPrinted>
  <dcterms:created xsi:type="dcterms:W3CDTF">2014-03-10T14:10:25Z</dcterms:created>
  <dcterms:modified xsi:type="dcterms:W3CDTF">2019-04-04T08:20:23Z</dcterms:modified>
</cp:coreProperties>
</file>